
<file path=[Content_Types].xml><?xml version="1.0" encoding="utf-8"?>
<Types xmlns="http://schemas.openxmlformats.org/package/2006/content-types">
  <Default Extension="rels" ContentType="application/vnd.openxmlformats-package.relationships+xml"/>
  <Default Extension="xlbin" ContentType="application/vnd.openxmlformats-officedocument.spreadsheetml.printerSettings"/>
  <Default Extension="xml" ContentType="application/xml"/>
  <Default Extension="vml" ContentType="application/vnd.openxmlformats-officedocument.vmlDrawing"/>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xl/styles.xml" ContentType="application/vnd.openxmlformats-officedocument.spreadsheetml.styles+xml"/>
  <Override PartName="/xl/sharedStrings.xml" ContentType="application/vnd.openxmlformats-officedocument.spreadsheetml.sharedStrings+xml"/>
  <Override PartName="/xl/media/image5.png" ContentType="image/png"/>
  <Override PartName="/xl/media/image4.png" ContentType="image/png"/>
  <Override PartName="/xl/media/image3.png" ContentType="image/png"/>
  <Override PartName="/xl/media/image2.png" ContentType="image/png"/>
  <Override PartName="/xl/media/image1.png" ContentType="image/png"/>
  <Override PartName="/xl/drawings/drawing5.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book.xml" ContentType="application/vnd.openxmlformats-officedocument.spreadsheetml.sheet.main+xml"/>
</Types>
</file>

<file path=_rels/.rels><?xml version="1.0" encoding="UTF-8"?>
<Relationships xmlns="http://schemas.openxmlformats.org/package/2006/relationships">
  <Relationship Id="rId4" Type="http://schemas.openxmlformats.org/officeDocument/2006/relationships/custom-properties" Target="docProps/custom.xml"/>
  <Relationship Id="rId3" Type="http://schemas.openxmlformats.org/package/2006/relationships/metadata/core-properties" Target="docProps/core.xml"/>
  <Relationship Id="rId2"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lastEdited="4" lowestEdited="4" rupBuild="3820"/>
  <workbookPr date1904="0"/>
  <bookViews>
    <workbookView activeTab="3" windowWidth="28800" windowHeight="14120"/>
  </bookViews>
  <sheets>
    <sheet name="Read Me" sheetId="1" r:id="rId1"/>
    <sheet name="Dedicated Loads Layout" sheetId="2" r:id="rId2"/>
    <sheet name="Dedicated Loads Layout_EXAMPLE" sheetId="3" r:id="rId3"/>
    <sheet name="PV Link Sizing" sheetId="4" r:id="rId4"/>
    <sheet name="PV Link Sizing_EXAMPLE" sheetId="5" r:id="rId5"/>
  </sheets>
  <definedNames>
    <definedName name="_xlnm.Sheet_Title" localSheetId="0">"Read Me"</definedName>
    <definedName name="_xlnm.Print_Area" localSheetId="0">'Read Me'!$A$1:$C$2</definedName>
    <definedName name="_FilterDatabase" localSheetId="1">'Dedicated Loads Layout'!$A$14:$H$40</definedName>
    <definedName name="_xlnm.Sheet_Title" localSheetId="1">"Dedicated Loads Layout"</definedName>
    <definedName name="_xlnm.Print_Area" localSheetId="1">'Dedicated Loads Layout'!$A$1:$H$40</definedName>
    <definedName name="_FilterDatabase" localSheetId="2">'Dedicated Loads Layout_EXAMPLE'!$A$14:$H$40</definedName>
    <definedName name="_xlnm.Sheet_Title" localSheetId="2">"Dedicated Loads Layout_EXAMPLE"</definedName>
    <definedName name="_xlnm.Print_Area" localSheetId="2">'Dedicated Loads Layout_EXAMPLE'!$A$1:$H$40</definedName>
    <definedName name="_xlnm.Sheet_Title" localSheetId="3">"PV Link Sizing"</definedName>
    <definedName name="_xlnm.Print_Area" localSheetId="3">'PV Link Sizing'!$A$1:$C$36</definedName>
    <definedName name="_xlnm.Sheet_Title" localSheetId="4">"PV Link Sizing_EXAMPLE"</definedName>
    <definedName name="_xlnm.Print_Area" localSheetId="4">'PV Link Sizing_EXAMPLE'!$A$1:$C$36</definedName>
  </definedNames>
  <calcPr calcMode="auto" iterate="1" iterateCount="100" iterateDelta="0.001"/>
  <webPublishing allowPng="1" css="0" codePage="1252"/>
</workbook>
</file>

<file path=xl/sharedStrings.xml><?xml version="1.0" encoding="utf-8"?>
<sst xmlns="http://schemas.openxmlformats.org/spreadsheetml/2006/main" uniqueCount="119" count="119">
  <si>
    <t>Use this sheet when sizing one or more Pika Smart Batteries to provide backup power during outage events. Use the table to add loads, specifying the quantity, power, and duration requirements. The power specs of loads listed here are for general purposes. Check the specifications of the actual loads to be backed up.</t>
  </si>
  <si>
    <t>Usable Energy</t>
  </si>
  <si>
    <t># Batteries</t>
  </si>
  <si>
    <t>Sizing Dedicated Loads Panel for Backup Power</t>
  </si>
  <si>
    <t>Enter inputs in yellow cells only</t>
  </si>
  <si>
    <t>Outputs appear in green cells</t>
  </si>
  <si>
    <t>Harbor Plus</t>
  </si>
  <si>
    <t>Smart Battery Type</t>
  </si>
  <si>
    <t>Harbor Flex</t>
  </si>
  <si>
    <t># of Smart Batteries</t>
  </si>
  <si>
    <t>Coral Smart Battery</t>
  </si>
  <si>
    <t>Max # of PV Links (for PV array)</t>
  </si>
  <si>
    <t>Continuous Power</t>
  </si>
  <si>
    <t>Units</t>
  </si>
  <si>
    <t>Smart Battery Specs</t>
  </si>
  <si>
    <t>Dedicated Loads
System Requirements</t>
  </si>
  <si>
    <t>Difference</t>
  </si>
  <si>
    <t>Max. Surge Power (up to 5 minutes)</t>
  </si>
  <si>
    <t>W</t>
  </si>
  <si>
    <t>Max. Continuous Power</t>
  </si>
  <si>
    <t>Usable Energy Capacity</t>
  </si>
  <si>
    <t>Wh</t>
  </si>
  <si>
    <t>Surge Power</t>
  </si>
  <si>
    <t>Loads</t>
  </si>
  <si>
    <t>Quantity</t>
  </si>
  <si>
    <t>Surge Load (W)</t>
  </si>
  <si>
    <t>Total Surge Load (W)</t>
  </si>
  <si>
    <t>Continuous Load (W) </t>
  </si>
  <si>
    <t>Total Continuous Load (W)</t>
  </si>
  <si>
    <t>Duration
(Hours)</t>
  </si>
  <si>
    <t>Total Energy Required (Wh)</t>
  </si>
  <si>
    <t>Air Conditioner</t>
  </si>
  <si>
    <t>Boiler</t>
  </si>
  <si>
    <t>CFL Lightbulbs</t>
  </si>
  <si>
    <t>Chest Freezer</t>
  </si>
  <si>
    <t>Circulator Pumps</t>
  </si>
  <si>
    <t>PV to Smart Battery Ratio</t>
  </si>
  <si>
    <t>Electric Dryer</t>
  </si>
  <si>
    <t>Furnace Fan</t>
  </si>
  <si>
    <t>Heat Pump</t>
  </si>
  <si>
    <t>Max PV Links</t>
  </si>
  <si>
    <t>LED Lightbulbs</t>
  </si>
  <si>
    <t>Microwave</t>
  </si>
  <si>
    <t>Oven</t>
  </si>
  <si>
    <t>Refrigerator</t>
  </si>
  <si>
    <t>Resistive Heater</t>
  </si>
  <si>
    <t>Small Appliances</t>
  </si>
  <si>
    <t>Stove</t>
  </si>
  <si>
    <t>Sump Pump</t>
  </si>
  <si>
    <t>TV</t>
  </si>
  <si>
    <t>Washing Machine</t>
  </si>
  <si>
    <t>Water Heater</t>
  </si>
  <si>
    <t>Well Pump</t>
  </si>
  <si>
    <t>type other load here</t>
  </si>
  <si>
    <t>Total</t>
  </si>
  <si>
    <t>ILLUSTRATIVE EXAMPLE ONLY</t>
  </si>
  <si>
    <t>NEC Cold Factor</t>
  </si>
  <si>
    <t>Min. Temp (C)</t>
  </si>
  <si>
    <t>Min. Temp (F)</t>
  </si>
  <si>
    <t>PV Link String Sizing</t>
  </si>
  <si>
    <t>24 to 20</t>
  </si>
  <si>
    <t>76 to 68</t>
  </si>
  <si>
    <t>19 to 15</t>
  </si>
  <si>
    <t>67 to 59</t>
  </si>
  <si>
    <t>Site Specific Conditions</t>
  </si>
  <si>
    <t>14 to 10</t>
  </si>
  <si>
    <t>58 to 50</t>
  </si>
  <si>
    <t>NEC Cold Temperature Factor</t>
  </si>
  <si>
    <t>9 to 5</t>
  </si>
  <si>
    <t>49 to 41</t>
  </si>
  <si>
    <t>Min. Temperature (C)</t>
  </si>
  <si>
    <t>-11 to -15</t>
  </si>
  <si>
    <t>C</t>
  </si>
  <si>
    <t>4 to 0</t>
  </si>
  <si>
    <t>40 to 32</t>
  </si>
  <si>
    <t>Min. Temperature (F)</t>
  </si>
  <si>
    <t>13 to 5</t>
  </si>
  <si>
    <t>F</t>
  </si>
  <si>
    <t>-1 to -5</t>
  </si>
  <si>
    <t>31 to 21</t>
  </si>
  <si>
    <t>-6 to -10</t>
  </si>
  <si>
    <t>22 to 14</t>
  </si>
  <si>
    <t>Solar Panel Specifications @ STC</t>
  </si>
  <si>
    <t>Total number of solar panels in array</t>
  </si>
  <si>
    <t>-16 to -20</t>
  </si>
  <si>
    <t>4 to -4</t>
  </si>
  <si>
    <t>PV array size</t>
  </si>
  <si>
    <t>-21 to -25</t>
  </si>
  <si>
    <t>-5 to -13</t>
  </si>
  <si>
    <t>Panel Manufacturer</t>
  </si>
  <si>
    <t>-26 to -30</t>
  </si>
  <si>
    <t>-14 to -22</t>
  </si>
  <si>
    <t>Panel Model</t>
  </si>
  <si>
    <t>-31 to -35</t>
  </si>
  <si>
    <t>-23 to -31</t>
  </si>
  <si>
    <t>Rated Power (W)</t>
  </si>
  <si>
    <t>-36 and below</t>
  </si>
  <si>
    <t>-31 and below</t>
  </si>
  <si>
    <t>Open Circuit Voltage (Voc)</t>
  </si>
  <si>
    <t>V</t>
  </si>
  <si>
    <t>Temperature corrected Voc</t>
  </si>
  <si>
    <t>Max. Power Point Voltage (Vmp)</t>
  </si>
  <si>
    <t>PV Link (S2501) Specifications</t>
  </si>
  <si>
    <t>Max. Input Voltage  (Voc)</t>
  </si>
  <si>
    <t>MPPT Voltage Min.  (Vmp)</t>
  </si>
  <si>
    <t>MPPT Voltage Max.  (Vmp)</t>
  </si>
  <si>
    <t>Max. Current</t>
  </si>
  <si>
    <t>A</t>
  </si>
  <si>
    <t># PV modules in series</t>
  </si>
  <si>
    <t>PV sub-array size (W)</t>
  </si>
  <si>
    <t>Max. sub-array size per PV Link</t>
  </si>
  <si>
    <t>Min. sub-array size per PV Link</t>
  </si>
  <si>
    <t>Entire PV array:</t>
  </si>
  <si>
    <t>Min. number of PV Links</t>
  </si>
  <si>
    <t>Min. number of wire runs to Pika inverter</t>
  </si>
  <si>
    <t>Additional Notes</t>
  </si>
  <si>
    <t>1. Never mix and match panels: each discrete sub-string should be comprised of panels of the same make and model.</t>
  </si>
  <si>
    <t>2. For high Voc modules (eg, Panasonic, SunPower), contact Pika for dual string input solutions.</t>
  </si>
  <si>
    <t>3. For systems with three or more PV Links in parallel on the same wire run, check local codes for fusing requirements.</t>
  </si>
</sst>
</file>

<file path=xl/styles.xml><?xml version="1.0" encoding="utf-8"?>
<styleSheet xmlns="http://schemas.openxmlformats.org/spreadsheetml/2006/main">
  <numFmts count="2">
    <numFmt formatCode="_(* #,##0_);_(* \(#,##0\);_(* &quot;-&quot;??_);_(@_)" numFmtId="100"/>
    <numFmt formatCode="0.0" numFmtId="101"/>
  </numFmts>
  <fonts count="19">
    <font>
      <b val="0"/>
      <i val="0"/>
      <u val="none"/>
      <color rgb="FF000000"/>
      <name val="Sans"/>
      <vertAlign val="baseline"/>
      <sz val="10"/>
      <strike val="0"/>
    </font>
    <font>
      <b val="0"/>
      <i val="0"/>
      <u val="none"/>
      <color rgb="FF000000"/>
      <name val="Arial"/>
      <vertAlign val="baseline"/>
      <sz val="10"/>
      <strike val="0"/>
    </font>
    <font>
      <b val="1"/>
      <i val="0"/>
      <u val="none"/>
      <color rgb="FF000000"/>
      <name val="Arial"/>
      <vertAlign val="baseline"/>
      <sz val="16"/>
      <strike val="0"/>
    </font>
    <font>
      <b val="0"/>
      <i val="0"/>
      <u val="none"/>
      <color rgb="FF000000"/>
      <name val="Arial"/>
      <vertAlign val="baseline"/>
      <sz val="12"/>
      <strike val="0"/>
    </font>
    <font>
      <b val="0"/>
      <i val="0"/>
      <u val="single"/>
      <color rgb="FF0563C1"/>
      <name val="Arial"/>
      <vertAlign val="baseline"/>
      <sz val="12"/>
      <strike val="0"/>
    </font>
    <font>
      <b val="0"/>
      <i val="0"/>
      <u val="none"/>
      <color rgb="FF000000"/>
      <name val="Arial"/>
      <vertAlign val="baseline"/>
      <sz val="18"/>
      <strike val="0"/>
    </font>
    <font>
      <b val="1"/>
      <i val="0"/>
      <u val="none"/>
      <color rgb="FF000000"/>
      <name val="Arial"/>
      <vertAlign val="baseline"/>
      <sz val="10"/>
      <strike val="0"/>
    </font>
    <font>
      <b val="0"/>
      <i val="1"/>
      <u val="none"/>
      <color rgb="FF000000"/>
      <name val="Arial"/>
      <vertAlign val="baseline"/>
      <sz val="10"/>
      <strike val="0"/>
    </font>
    <font>
      <b val="0"/>
      <i val="0"/>
      <u val="none"/>
      <color rgb="FF000000"/>
      <name val="Arial"/>
      <vertAlign val="baseline"/>
      <sz val="14"/>
      <strike val="0"/>
    </font>
    <font>
      <b val="0"/>
      <i val="0"/>
      <u val="none"/>
      <color rgb="FF4472C4"/>
      <name val="Arial"/>
      <vertAlign val="baseline"/>
      <sz val="14"/>
      <strike val="0"/>
    </font>
    <font>
      <b val="0"/>
      <i val="1"/>
      <u val="none"/>
      <color rgb="FF000000"/>
      <name val="Arial"/>
      <vertAlign val="baseline"/>
      <sz val="12"/>
      <strike val="0"/>
    </font>
    <font>
      <b val="1"/>
      <i val="0"/>
      <u val="none"/>
      <color rgb="FF000000"/>
      <name val="Arial"/>
      <vertAlign val="baseline"/>
      <sz val="14"/>
      <strike val="0"/>
    </font>
    <font>
      <b val="1"/>
      <i val="0"/>
      <u val="none"/>
      <color rgb="FF000000"/>
      <name val="Arial"/>
      <vertAlign val="baseline"/>
      <sz val="12"/>
      <strike val="0"/>
    </font>
    <font>
      <b val="1"/>
      <i val="1"/>
      <u val="none"/>
      <color rgb="FF000000"/>
      <name val="Arial"/>
      <vertAlign val="baseline"/>
      <sz val="12"/>
      <strike val="0"/>
    </font>
    <font>
      <b val="1"/>
      <i val="0"/>
      <u val="single"/>
      <color rgb="FFFF0000"/>
      <name val="Arial"/>
      <vertAlign val="baseline"/>
      <sz val="10"/>
      <strike val="0"/>
    </font>
    <font>
      <b val="1"/>
      <i val="0"/>
      <u val="none"/>
      <color rgb="FFFF0000"/>
      <name val="Arial"/>
      <vertAlign val="baseline"/>
      <sz val="10"/>
      <strike val="0"/>
    </font>
    <font>
      <b val="1"/>
      <i val="0"/>
      <u val="single"/>
      <color rgb="FF000000"/>
      <name val="Arial"/>
      <vertAlign val="baseline"/>
      <sz val="12"/>
      <strike val="0"/>
    </font>
    <font>
      <b val="0"/>
      <i val="0"/>
      <u val="none"/>
      <color rgb="FF4472C4"/>
      <name val="Arial"/>
      <vertAlign val="baseline"/>
      <sz val="12"/>
      <strike val="0"/>
    </font>
    <font>
      <b val="1"/>
      <i val="1"/>
      <u val="single"/>
      <color rgb="FF000000"/>
      <name val="Arial"/>
      <vertAlign val="baseline"/>
      <sz val="10"/>
      <strike val="0"/>
    </font>
  </fonts>
  <fills count="5">
    <fill>
      <patternFill patternType="none"/>
    </fill>
    <fill>
      <patternFill patternType="gray125"/>
    </fill>
    <fill>
      <patternFill patternType="solid">
        <fgColor rgb="FFFFFFFF"/>
        <bgColor rgb="FF000000"/>
      </patternFill>
    </fill>
    <fill>
      <patternFill patternType="solid">
        <fgColor rgb="FFFFF2CC"/>
        <bgColor rgb="FFFFF2CC"/>
      </patternFill>
    </fill>
    <fill>
      <patternFill patternType="solid">
        <fgColor rgb="FF00FF00"/>
        <bgColor rgb="FF00FF00"/>
      </patternFill>
    </fill>
  </fills>
  <borders count="12">
    <border diagonalUp="0" diagonalDown="0">
      <left style="none">
        <color rgb="FFC7C7C7"/>
      </left>
      <right style="none">
        <color rgb="FFC7C7C7"/>
      </right>
      <top style="none">
        <color rgb="FFC7C7C7"/>
      </top>
      <bottom style="none">
        <color rgb="FFC7C7C7"/>
      </bottom>
    </border>
    <border diagonalUp="0" diagonalDown="0">
      <left style="thin">
        <color rgb="FFBFBFBF"/>
      </left>
      <right style="thin">
        <color rgb="FFBFBFBF"/>
      </right>
      <top style="thin">
        <color rgb="FFBFBFBF"/>
      </top>
      <bottom style="thin">
        <color rgb="FFBFBFBF"/>
      </bottom>
    </border>
    <border diagonalUp="0" diagonalDown="0">
      <left style="thin">
        <color rgb="FFBFBFBF"/>
      </left>
      <right style="thin">
        <color rgb="FFBFBFBF"/>
      </right>
      <top style="thin">
        <color rgb="FFBFBFBF"/>
      </top>
      <bottom style="none">
        <color rgb="FFC7C7C7"/>
      </bottom>
    </border>
    <border diagonalUp="0" diagonalDown="0">
      <left style="thin">
        <color rgb="FFBFBFBF"/>
      </left>
      <right style="thin">
        <color rgb="FFBFBFBF"/>
      </right>
      <top style="none">
        <color rgb="FFC7C7C7"/>
      </top>
      <bottom style="thin">
        <color rgb="FFBFBFBF"/>
      </bottom>
    </border>
    <border diagonalUp="0" diagonalDown="0">
      <left style="medium">
        <color rgb="FF000000"/>
      </left>
      <right style="none">
        <color rgb="FFC7C7C7"/>
      </right>
      <top style="medium">
        <color rgb="FF000000"/>
      </top>
      <bottom style="none">
        <color rgb="FFC7C7C7"/>
      </bottom>
    </border>
    <border diagonalUp="0" diagonalDown="0">
      <left style="none">
        <color rgb="FFC7C7C7"/>
      </left>
      <right style="none">
        <color rgb="FFC7C7C7"/>
      </right>
      <top style="medium">
        <color rgb="FF000000"/>
      </top>
      <bottom style="none">
        <color rgb="FFC7C7C7"/>
      </bottom>
    </border>
    <border diagonalUp="0" diagonalDown="0">
      <left style="none">
        <color rgb="FFC7C7C7"/>
      </left>
      <right style="medium">
        <color rgb="FF000000"/>
      </right>
      <top style="medium">
        <color rgb="FF000000"/>
      </top>
      <bottom style="none">
        <color rgb="FFC7C7C7"/>
      </bottom>
    </border>
    <border diagonalUp="0" diagonalDown="0">
      <left style="medium">
        <color rgb="FF000000"/>
      </left>
      <right style="none">
        <color rgb="FFC7C7C7"/>
      </right>
      <top style="none">
        <color rgb="FFC7C7C7"/>
      </top>
      <bottom style="none">
        <color rgb="FFC7C7C7"/>
      </bottom>
    </border>
    <border diagonalUp="0" diagonalDown="0">
      <left style="none">
        <color rgb="FFC7C7C7"/>
      </left>
      <right style="medium">
        <color rgb="FF000000"/>
      </right>
      <top style="none">
        <color rgb="FFC7C7C7"/>
      </top>
      <bottom style="none">
        <color rgb="FFC7C7C7"/>
      </bottom>
    </border>
    <border diagonalUp="0" diagonalDown="0">
      <left style="medium">
        <color rgb="FF000000"/>
      </left>
      <right style="none">
        <color rgb="FFC7C7C7"/>
      </right>
      <top style="none">
        <color rgb="FFC7C7C7"/>
      </top>
      <bottom style="medium">
        <color rgb="FF000000"/>
      </bottom>
    </border>
    <border diagonalUp="0" diagonalDown="0">
      <left style="none">
        <color rgb="FFC7C7C7"/>
      </left>
      <right style="none">
        <color rgb="FFC7C7C7"/>
      </right>
      <top style="none">
        <color rgb="FFC7C7C7"/>
      </top>
      <bottom style="medium">
        <color rgb="FF000000"/>
      </bottom>
    </border>
    <border diagonalUp="0" diagonalDown="0">
      <left style="none">
        <color rgb="FFC7C7C7"/>
      </left>
      <right style="medium">
        <color rgb="FF000000"/>
      </right>
      <top style="none">
        <color rgb="FFC7C7C7"/>
      </top>
      <bottom style="medium">
        <color rgb="FF000000"/>
      </bottom>
    </border>
  </borders>
  <cellStyleXfs count="1">
    <xf fontId="0" fillId="0" borderId="0" numFmtId="0">
      <alignment horizontal="general" vertical="bottom" wrapText="0" shrinkToFit="0" textRotation="0" indent="0"/>
      <protection locked="1" hidden="0"/>
    </xf>
  </cellStyleXfs>
  <cellXfs count="82">
    <xf applyAlignment="1" applyBorder="1" applyFont="1" applyFill="1" applyNumberFormat="1" fontId="0" fillId="0" borderId="0" numFmtId="0" xfId="0">
      <alignment horizontal="general" vertical="bottom" wrapText="0" shrinkToFit="0" textRotation="0" indent="0"/>
      <protection locked="1" hidden="0"/>
    </xf>
    <xf applyAlignment="1" applyBorder="1" applyFont="1" applyFill="1" applyNumberFormat="1" fontId="1" fillId="0" borderId="0" numFmtId="0" xfId="0">
      <alignment horizontal="general" vertical="bottom" wrapText="0" shrinkToFit="0" textRotation="0" indent="0"/>
      <protection locked="1" hidden="0"/>
    </xf>
    <xf applyAlignment="1" applyBorder="1" applyFont="1" applyFill="1" applyNumberFormat="1" fontId="1" fillId="2" borderId="0" numFmtId="0" xfId="0">
      <alignment horizontal="general" vertical="bottom" wrapText="0" shrinkToFit="0" textRotation="0" indent="0"/>
      <protection locked="1" hidden="0"/>
    </xf>
    <xf applyAlignment="1" applyBorder="1" applyFont="1" applyFill="1" applyNumberFormat="1" fontId="2" fillId="2" borderId="0" numFmtId="0" xfId="0">
      <alignment horizontal="general" vertical="bottom" wrapText="0" shrinkToFit="0" textRotation="0" indent="0"/>
      <protection locked="1" hidden="0"/>
    </xf>
    <xf applyAlignment="1" applyBorder="1" applyFont="1" applyFill="1" applyNumberFormat="1" fontId="3" fillId="0" borderId="0" numFmtId="0" xfId="0">
      <alignment horizontal="general" vertical="bottom" wrapText="1" shrinkToFit="0" textRotation="0" indent="0"/>
      <protection locked="1" hidden="0"/>
    </xf>
    <xf applyAlignment="1" applyBorder="1" applyFont="1" applyFill="1" applyNumberFormat="1" fontId="4" fillId="0" borderId="0" numFmtId="0" xfId="0">
      <alignment horizontal="general" vertical="bottom" wrapText="1" shrinkToFit="0" textRotation="0" indent="0"/>
      <protection locked="1" hidden="0"/>
    </xf>
    <xf applyAlignment="1" applyBorder="1" applyFont="1" applyFill="1" applyNumberFormat="1" fontId="5" fillId="2" borderId="0" numFmtId="0" xfId="0">
      <alignment horizontal="general" vertical="bottom" wrapText="0" shrinkToFit="0" textRotation="0" indent="0"/>
      <protection locked="1" hidden="0"/>
    </xf>
    <xf applyAlignment="1" applyBorder="1" applyFont="1" applyFill="1" applyNumberFormat="1" fontId="6" fillId="0" borderId="0" numFmtId="0" xfId="0">
      <alignment horizontal="general" vertical="bottom" wrapText="0" shrinkToFit="0" textRotation="0" indent="0"/>
      <protection locked="1" hidden="0"/>
    </xf>
    <xf applyAlignment="1" applyBorder="1" applyFont="1" applyFill="1" applyNumberFormat="1" fontId="7" fillId="0" borderId="0" numFmtId="0" xfId="0">
      <alignment horizontal="right" vertical="bottom" wrapText="0" shrinkToFit="0" textRotation="0" indent="0"/>
      <protection locked="1" hidden="0"/>
    </xf>
    <xf applyAlignment="1" applyBorder="1" applyFont="1" applyFill="1" applyNumberFormat="1" fontId="7" fillId="0" borderId="0" numFmtId="0" xfId="0">
      <alignment horizontal="general" vertical="bottom" wrapText="0" shrinkToFit="0" textRotation="0" indent="0"/>
      <protection locked="1" hidden="0"/>
    </xf>
    <xf applyAlignment="1" applyBorder="1" applyFont="1" applyFill="1" applyNumberFormat="1" fontId="8" fillId="2" borderId="0" numFmtId="0" xfId="0">
      <alignment horizontal="general" vertical="bottom" wrapText="0" shrinkToFit="0" textRotation="0" indent="0"/>
      <protection locked="1" hidden="0"/>
    </xf>
    <xf applyAlignment="1" applyBorder="1" applyFont="1" applyFill="1" applyNumberFormat="1" fontId="3" fillId="3" borderId="0" numFmtId="0" xfId="0">
      <alignment horizontal="left" vertical="bottom" wrapText="0" shrinkToFit="0" textRotation="0" indent="0"/>
      <protection locked="1" hidden="0"/>
    </xf>
    <xf applyAlignment="1" applyBorder="1" applyFont="1" applyFill="1" applyNumberFormat="1" fontId="3" fillId="4" borderId="0" numFmtId="0" xfId="0">
      <alignment horizontal="left" vertical="bottom" wrapText="0" shrinkToFit="0" textRotation="0" indent="0"/>
      <protection locked="1" hidden="0"/>
    </xf>
    <xf applyAlignment="1" applyBorder="1" applyFont="1" applyFill="1" applyNumberFormat="1" fontId="1" fillId="3" borderId="0" numFmtId="0" xfId="0">
      <alignment horizontal="general" vertical="bottom" wrapText="0" shrinkToFit="0" textRotation="0" indent="0"/>
      <protection locked="1" hidden="0"/>
    </xf>
    <xf applyAlignment="1" applyBorder="1" applyFont="1" applyFill="1" applyNumberFormat="1" fontId="8" fillId="2" borderId="0" numFmtId="100" xfId="0">
      <alignment horizontal="general" vertical="bottom" wrapText="0" shrinkToFit="0" textRotation="0" indent="0"/>
      <protection locked="1" hidden="0"/>
    </xf>
    <xf applyAlignment="1" applyBorder="1" applyFont="1" applyFill="1" applyNumberFormat="1" fontId="9" fillId="3" borderId="0" numFmtId="0" xfId="0">
      <alignment horizontal="right" vertical="bottom" wrapText="0" shrinkToFit="0" textRotation="0" indent="0"/>
      <protection locked="1" hidden="0"/>
    </xf>
    <xf applyAlignment="1" applyBorder="1" applyFont="1" applyFill="1" applyNumberFormat="1" fontId="8" fillId="0" borderId="0" numFmtId="100" xfId="0">
      <alignment horizontal="general" vertical="bottom" wrapText="0" shrinkToFit="0" textRotation="0" indent="0"/>
      <protection locked="1" hidden="0"/>
    </xf>
    <xf applyAlignment="1" applyBorder="1" applyFont="1" applyFill="1" applyNumberFormat="1" fontId="9" fillId="3" borderId="0" numFmtId="100" xfId="0">
      <alignment horizontal="center" vertical="bottom" wrapText="0" shrinkToFit="0" textRotation="0" indent="0"/>
      <protection locked="1" hidden="0"/>
    </xf>
    <xf applyAlignment="1" applyBorder="1" applyFont="1" applyFill="1" applyNumberFormat="1" fontId="3" fillId="2" borderId="0" numFmtId="100" xfId="0">
      <alignment horizontal="general" vertical="bottom" wrapText="0" shrinkToFit="0" textRotation="0" indent="0"/>
      <protection locked="1" hidden="0"/>
    </xf>
    <xf applyAlignment="1" applyBorder="1" applyFont="1" applyFill="1" applyNumberFormat="1" fontId="3" fillId="2" borderId="0" numFmtId="100" xfId="0">
      <alignment horizontal="center" vertical="bottom" wrapText="0" shrinkToFit="0" textRotation="0" indent="0"/>
      <protection locked="1" hidden="0"/>
    </xf>
    <xf applyAlignment="1" applyBorder="1" applyFont="1" applyFill="1" applyNumberFormat="1" fontId="10" fillId="2" borderId="0" numFmtId="0" xfId="0">
      <alignment horizontal="general" vertical="bottom" wrapText="0" shrinkToFit="0" textRotation="0" indent="0"/>
      <protection locked="1" hidden="0"/>
    </xf>
    <xf applyAlignment="1" applyBorder="1" applyFont="1" applyFill="1" applyNumberFormat="1" fontId="8" fillId="2" borderId="0" numFmtId="100" xfId="0">
      <alignment horizontal="center" vertical="bottom" wrapText="0" shrinkToFit="0" textRotation="0" indent="0"/>
      <protection locked="1" hidden="0"/>
    </xf>
    <xf applyAlignment="1" applyBorder="1" applyFont="1" applyFill="1" applyNumberFormat="1" fontId="1" fillId="2" borderId="0" numFmtId="100" xfId="0">
      <alignment horizontal="general" vertical="bottom" wrapText="0" shrinkToFit="0" textRotation="0" indent="0"/>
      <protection locked="1" hidden="0"/>
    </xf>
    <xf applyAlignment="1" applyBorder="1" applyFont="1" applyFill="1" applyNumberFormat="1" fontId="11" fillId="2" borderId="0" numFmtId="100" xfId="0">
      <alignment horizontal="center" vertical="bottom" wrapText="0" shrinkToFit="0" textRotation="0" indent="0"/>
      <protection locked="1" hidden="0"/>
    </xf>
    <xf applyAlignment="1" applyBorder="1" applyFont="1" applyFill="1" applyNumberFormat="1" fontId="11" fillId="2" borderId="0" numFmtId="100" xfId="0">
      <alignment horizontal="center" vertical="bottom" wrapText="1" shrinkToFit="0" textRotation="0" indent="0"/>
      <protection locked="1" hidden="0"/>
    </xf>
    <xf applyAlignment="1" applyBorder="1" applyFont="1" applyFill="1" applyNumberFormat="1" fontId="12" fillId="2" borderId="0" numFmtId="0" xfId="0">
      <alignment horizontal="center" vertical="bottom" wrapText="1" shrinkToFit="0" textRotation="0" indent="0"/>
      <protection locked="1" hidden="0"/>
    </xf>
    <xf applyAlignment="1" applyBorder="1" applyFont="1" applyFill="1" applyNumberFormat="1" fontId="13" fillId="2" borderId="0" numFmtId="0" xfId="0">
      <alignment horizontal="center" vertical="bottom" wrapText="1" shrinkToFit="0" textRotation="0" indent="0"/>
      <protection locked="1" hidden="0"/>
    </xf>
    <xf applyAlignment="1" applyBorder="1" applyFont="1" applyFill="1" applyNumberFormat="1" fontId="8" fillId="2" borderId="0" numFmtId="0" xfId="0">
      <alignment horizontal="center" vertical="bottom" wrapText="0" shrinkToFit="0" textRotation="0" indent="0"/>
      <protection locked="1" hidden="0"/>
    </xf>
    <xf applyAlignment="1" applyBorder="1" applyFont="1" applyFill="1" applyNumberFormat="1" fontId="8" fillId="2" borderId="0" numFmtId="100" xfId="0">
      <alignment horizontal="left" vertical="bottom" wrapText="0" shrinkToFit="0" textRotation="0" indent="0"/>
      <protection locked="1" hidden="0"/>
    </xf>
    <xf applyAlignment="1" applyBorder="1" applyFont="1" applyFill="1" applyNumberFormat="1" fontId="8" fillId="4" borderId="0" numFmtId="100" xfId="0">
      <alignment horizontal="left" vertical="bottom" wrapText="0" shrinkToFit="0" textRotation="0" indent="0"/>
      <protection locked="1" hidden="0"/>
    </xf>
    <xf applyAlignment="1" applyBorder="1" applyFont="1" applyFill="1" applyNumberFormat="1" fontId="10" fillId="0" borderId="0" numFmtId="100" xfId="0">
      <alignment horizontal="center" vertical="bottom" wrapText="0" shrinkToFit="0" textRotation="0" indent="0"/>
      <protection locked="1" hidden="0"/>
    </xf>
    <xf applyAlignment="1" applyBorder="1" applyFont="1" applyFill="1" applyNumberFormat="1" fontId="8" fillId="2" borderId="0" numFmtId="0" xfId="0">
      <alignment horizontal="general" vertical="bottom" wrapText="1" shrinkToFit="0" textRotation="0" indent="0"/>
      <protection locked="1" hidden="0"/>
    </xf>
    <xf applyAlignment="1" applyBorder="1" applyFont="1" applyFill="1" applyNumberFormat="1" fontId="1" fillId="2" borderId="0" numFmtId="0" xfId="0">
      <alignment horizontal="general" vertical="bottom" wrapText="1" shrinkToFit="0" textRotation="0" indent="0"/>
      <protection locked="1" hidden="0"/>
    </xf>
    <xf applyAlignment="1" applyBorder="1" applyFont="1" applyFill="1" applyNumberFormat="1" fontId="12" fillId="2" borderId="1" numFmtId="0" xfId="0">
      <alignment horizontal="general" vertical="bottom" wrapText="0" shrinkToFit="0" textRotation="0" indent="0"/>
      <protection locked="1" hidden="0"/>
    </xf>
    <xf applyAlignment="1" applyBorder="1" applyFont="1" applyFill="1" applyNumberFormat="1" fontId="12" fillId="2" borderId="1" numFmtId="0" xfId="0">
      <alignment horizontal="center" vertical="bottom" wrapText="0" shrinkToFit="0" textRotation="0" indent="0"/>
      <protection locked="1" hidden="0"/>
    </xf>
    <xf applyAlignment="1" applyBorder="1" applyFont="1" applyFill="1" applyNumberFormat="1" fontId="12" fillId="2" borderId="1" numFmtId="0" xfId="0">
      <alignment horizontal="center" vertical="bottom" wrapText="1" shrinkToFit="0" textRotation="0" indent="0"/>
      <protection locked="1" hidden="0"/>
    </xf>
    <xf applyAlignment="1" applyBorder="1" applyFont="1" applyFill="1" applyNumberFormat="1" fontId="12" fillId="0" borderId="1" numFmtId="0" xfId="0">
      <alignment horizontal="center" vertical="bottom" wrapText="1" shrinkToFit="0" textRotation="0" indent="0"/>
      <protection locked="1" hidden="0"/>
    </xf>
    <xf applyAlignment="1" applyBorder="1" applyFont="1" applyFill="1" applyNumberFormat="1" fontId="8" fillId="2" borderId="1" numFmtId="0" xfId="0">
      <alignment horizontal="general" vertical="bottom" wrapText="0" shrinkToFit="0" textRotation="0" indent="0"/>
      <protection locked="1" hidden="0"/>
    </xf>
    <xf applyAlignment="1" applyBorder="1" applyFont="1" applyFill="1" applyNumberFormat="1" fontId="9" fillId="3" borderId="1" numFmtId="100" xfId="0">
      <alignment horizontal="general" vertical="bottom" wrapText="0" shrinkToFit="0" textRotation="0" indent="0"/>
      <protection locked="1" hidden="0"/>
    </xf>
    <xf applyAlignment="1" applyBorder="1" applyFont="1" applyFill="1" applyNumberFormat="1" fontId="8" fillId="2" borderId="1" numFmtId="100" xfId="0">
      <alignment horizontal="general" vertical="bottom" wrapText="0" shrinkToFit="0" textRotation="0" indent="0"/>
      <protection locked="1" hidden="0"/>
    </xf>
    <xf applyAlignment="1" applyBorder="1" applyFont="1" applyFill="1" applyNumberFormat="1" fontId="8" fillId="2" borderId="2" numFmtId="0" xfId="0">
      <alignment horizontal="general" vertical="bottom" wrapText="0" shrinkToFit="0" textRotation="0" indent="0"/>
      <protection locked="1" hidden="0"/>
    </xf>
    <xf applyAlignment="1" applyBorder="1" applyFont="1" applyFill="1" applyNumberFormat="1" fontId="9" fillId="3" borderId="2" numFmtId="100" xfId="0">
      <alignment horizontal="general" vertical="bottom" wrapText="0" shrinkToFit="0" textRotation="0" indent="0"/>
      <protection locked="1" hidden="0"/>
    </xf>
    <xf applyAlignment="1" applyBorder="1" applyFont="1" applyFill="1" applyNumberFormat="1" fontId="8" fillId="2" borderId="2" numFmtId="100" xfId="0">
      <alignment horizontal="general" vertical="bottom" wrapText="0" shrinkToFit="0" textRotation="0" indent="0"/>
      <protection locked="1" hidden="0"/>
    </xf>
    <xf applyAlignment="1" applyBorder="1" applyFont="1" applyFill="1" applyNumberFormat="1" fontId="9" fillId="3" borderId="3" numFmtId="0" xfId="0">
      <alignment horizontal="general" vertical="bottom" wrapText="0" shrinkToFit="0" textRotation="0" indent="0"/>
      <protection locked="1" hidden="0"/>
    </xf>
    <xf applyAlignment="1" applyBorder="1" applyFont="1" applyFill="1" applyNumberFormat="1" fontId="9" fillId="3" borderId="3" numFmtId="100" xfId="0">
      <alignment horizontal="general" vertical="bottom" wrapText="0" shrinkToFit="0" textRotation="0" indent="0"/>
      <protection locked="1" hidden="0"/>
    </xf>
    <xf applyAlignment="1" applyBorder="1" applyFont="1" applyFill="1" applyNumberFormat="1" fontId="8" fillId="2" borderId="3" numFmtId="100" xfId="0">
      <alignment horizontal="general" vertical="bottom" wrapText="0" shrinkToFit="0" textRotation="0" indent="0"/>
      <protection locked="1" hidden="0"/>
    </xf>
    <xf applyAlignment="1" applyBorder="1" applyFont="1" applyFill="1" applyNumberFormat="1" fontId="9" fillId="3" borderId="1" numFmtId="0" xfId="0">
      <alignment horizontal="general" vertical="bottom" wrapText="0" shrinkToFit="0" textRotation="0" indent="0"/>
      <protection locked="1" hidden="0"/>
    </xf>
    <xf applyAlignment="1" applyBorder="1" applyFont="1" applyFill="1" applyNumberFormat="1" fontId="11" fillId="2" borderId="0" numFmtId="0" xfId="0">
      <alignment horizontal="general" vertical="bottom" wrapText="0" shrinkToFit="0" textRotation="0" indent="0"/>
      <protection locked="1" hidden="0"/>
    </xf>
    <xf applyAlignment="1" applyBorder="1" applyFont="1" applyFill="1" applyNumberFormat="1" fontId="11" fillId="2" borderId="0" numFmtId="100" xfId="0">
      <alignment horizontal="general" vertical="bottom" wrapText="0" shrinkToFit="0" textRotation="0" indent="0"/>
      <protection locked="1" hidden="0"/>
    </xf>
    <xf applyAlignment="1" applyBorder="1" applyFont="1" applyFill="1" applyNumberFormat="1" fontId="14" fillId="2" borderId="0" numFmtId="0" xfId="0">
      <alignment horizontal="left" vertical="bottom" wrapText="1" shrinkToFit="0" textRotation="0" indent="0"/>
      <protection locked="1" hidden="0"/>
    </xf>
    <xf applyAlignment="1" applyBorder="1" applyFont="1" applyFill="1" applyNumberFormat="1" fontId="15" fillId="2" borderId="0" numFmtId="0" xfId="0">
      <alignment horizontal="general" vertical="bottom" wrapText="1" shrinkToFit="0" textRotation="0" indent="0"/>
      <protection locked="1" hidden="0"/>
    </xf>
    <xf applyAlignment="1" applyBorder="1" applyFont="1" applyFill="1" applyNumberFormat="1" fontId="10" fillId="0" borderId="0" numFmtId="100" xfId="0">
      <alignment horizontal="center" vertical="bottom" wrapText="0" shrinkToFit="0" textRotation="0" indent="0"/>
      <protection locked="1" hidden="0"/>
    </xf>
    <xf applyAlignment="1" applyBorder="1" applyFont="1" applyFill="1" applyNumberFormat="1" fontId="16" fillId="2" borderId="0" numFmtId="0" xfId="0">
      <alignment horizontal="general" vertical="bottom" wrapText="0" shrinkToFit="0" textRotation="0" indent="0"/>
      <protection locked="1" hidden="0"/>
    </xf>
    <xf applyAlignment="1" applyBorder="1" applyFont="1" applyFill="1" applyNumberFormat="1" fontId="16" fillId="2" borderId="0" numFmtId="0" xfId="0">
      <alignment horizontal="right" vertical="bottom" wrapText="0" shrinkToFit="0" textRotation="0" indent="0"/>
      <protection locked="1" hidden="0"/>
    </xf>
    <xf applyAlignment="1" applyBorder="1" applyFont="1" applyFill="1" applyNumberFormat="1" fontId="16" fillId="0" borderId="0" numFmtId="0" xfId="0">
      <alignment horizontal="right" vertical="bottom" wrapText="0" shrinkToFit="0" textRotation="0" indent="0"/>
      <protection locked="1" hidden="0"/>
    </xf>
    <xf applyAlignment="1" applyBorder="1" applyFont="1" applyFill="1" applyNumberFormat="1" fontId="3" fillId="2" borderId="0" numFmtId="0" xfId="0">
      <alignment horizontal="general" vertical="bottom" wrapText="0" shrinkToFit="0" textRotation="0" indent="0"/>
      <protection locked="1" hidden="0"/>
    </xf>
    <xf applyAlignment="1" applyBorder="1" applyFont="1" applyFill="1" applyNumberFormat="1" fontId="17" fillId="3" borderId="0" numFmtId="0" xfId="0">
      <alignment horizontal="general" vertical="bottom" wrapText="0" shrinkToFit="0" textRotation="0" indent="0"/>
      <protection locked="1" hidden="0"/>
    </xf>
    <xf applyAlignment="1" applyBorder="1" applyFont="1" applyFill="1" applyNumberFormat="1" fontId="3" fillId="0" borderId="0" numFmtId="0" xfId="0">
      <alignment horizontal="general" vertical="bottom" wrapText="0" shrinkToFit="0" textRotation="0" indent="0"/>
      <protection locked="1" hidden="0"/>
    </xf>
    <xf applyAlignment="1" applyBorder="1" applyFont="1" applyFill="1" applyNumberFormat="1" fontId="3" fillId="2" borderId="0" numFmtId="0" xfId="0">
      <alignment horizontal="right" vertical="bottom" wrapText="0" shrinkToFit="0" textRotation="0" indent="0"/>
      <protection locked="1" hidden="0"/>
    </xf>
    <xf applyAlignment="1" applyBorder="1" applyFont="1" applyFill="1" applyNumberFormat="1" fontId="17" fillId="3" borderId="0" numFmtId="1" xfId="0">
      <alignment horizontal="right" vertical="bottom" wrapText="0" shrinkToFit="0" textRotation="0" indent="0"/>
      <protection locked="1" hidden="0"/>
    </xf>
    <xf applyAlignment="1" applyBorder="1" applyFont="1" applyFill="1" applyNumberFormat="1" fontId="3" fillId="0" borderId="0" numFmtId="0" xfId="0">
      <alignment horizontal="right" vertical="bottom" wrapText="0" shrinkToFit="0" textRotation="0" indent="0"/>
      <protection locked="1" hidden="0"/>
    </xf>
    <xf applyAlignment="1" applyBorder="1" applyFont="1" applyFill="1" applyNumberFormat="1" fontId="17" fillId="3" borderId="0" numFmtId="0" xfId="0">
      <alignment horizontal="right" vertical="bottom" wrapText="0" shrinkToFit="0" textRotation="0" indent="0"/>
      <protection locked="1" hidden="0"/>
    </xf>
    <xf applyAlignment="1" applyBorder="1" applyFont="1" applyFill="1" applyNumberFormat="1" fontId="10" fillId="0" borderId="0" numFmtId="0" xfId="0">
      <alignment horizontal="general" vertical="bottom" wrapText="0" shrinkToFit="0" textRotation="0" indent="0"/>
      <protection locked="1" hidden="0"/>
    </xf>
    <xf applyAlignment="1" applyBorder="1" applyFont="1" applyFill="1" applyNumberFormat="1" fontId="3" fillId="0" borderId="0" numFmtId="101" xfId="0">
      <alignment horizontal="general" vertical="bottom" wrapText="0" shrinkToFit="0" textRotation="0" indent="0"/>
      <protection locked="1" hidden="0"/>
    </xf>
    <xf applyAlignment="1" applyBorder="1" applyFont="1" applyFill="1" applyNumberFormat="1" fontId="3" fillId="2" borderId="4" numFmtId="0" xfId="0">
      <alignment horizontal="general" vertical="bottom" wrapText="0" shrinkToFit="0" textRotation="0" indent="0"/>
      <protection locked="1" hidden="0"/>
    </xf>
    <xf applyAlignment="1" applyBorder="1" applyFont="1" applyFill="1" applyNumberFormat="1" fontId="12" fillId="0" borderId="5" numFmtId="0" xfId="0">
      <alignment horizontal="center" vertical="bottom" wrapText="1" shrinkToFit="0" textRotation="0" indent="0"/>
      <protection locked="1" hidden="0"/>
    </xf>
    <xf applyAlignment="1" applyBorder="1" applyFont="1" applyFill="1" applyNumberFormat="1" fontId="12" fillId="0" borderId="6" numFmtId="0" xfId="0">
      <alignment horizontal="center" vertical="bottom" wrapText="1" shrinkToFit="0" textRotation="0" indent="0"/>
      <protection locked="1" hidden="0"/>
    </xf>
    <xf applyAlignment="1" applyBorder="1" applyFont="1" applyFill="1" applyNumberFormat="1" fontId="12" fillId="0" borderId="0" numFmtId="0" xfId="0">
      <alignment horizontal="center" vertical="bottom" wrapText="1" shrinkToFit="0" textRotation="0" indent="0"/>
      <protection locked="1" hidden="0"/>
    </xf>
    <xf applyAlignment="1" applyBorder="1" applyFont="1" applyFill="1" applyNumberFormat="1" fontId="12" fillId="2" borderId="7" numFmtId="0" xfId="0">
      <alignment horizontal="general" vertical="bottom" wrapText="0" shrinkToFit="0" textRotation="0" indent="0"/>
      <protection locked="1" hidden="0"/>
    </xf>
    <xf applyAlignment="1" applyBorder="1" applyFont="1" applyFill="1" applyNumberFormat="1" fontId="3" fillId="4" borderId="0" numFmtId="0" xfId="0">
      <alignment horizontal="center" vertical="bottom" wrapText="0" shrinkToFit="0" textRotation="0" indent="0"/>
      <protection locked="1" hidden="0"/>
    </xf>
    <xf applyAlignment="1" applyBorder="1" applyFont="1" applyFill="1" applyNumberFormat="1" fontId="12" fillId="4" borderId="8" numFmtId="3" xfId="0">
      <alignment horizontal="center" vertical="bottom" wrapText="0" shrinkToFit="0" textRotation="0" indent="0"/>
      <protection locked="1" hidden="0"/>
    </xf>
    <xf applyAlignment="1" applyBorder="1" applyFont="1" applyFill="1" applyNumberFormat="1" fontId="12" fillId="0" borderId="0" numFmtId="3" xfId="0">
      <alignment horizontal="center" vertical="bottom" wrapText="0" shrinkToFit="0" textRotation="0" indent="0"/>
      <protection locked="1" hidden="0"/>
    </xf>
    <xf applyAlignment="1" applyBorder="1" applyFont="1" applyFill="1" applyNumberFormat="1" fontId="12" fillId="2" borderId="9" numFmtId="0" xfId="0">
      <alignment horizontal="general" vertical="bottom" wrapText="0" shrinkToFit="0" textRotation="0" indent="0"/>
      <protection locked="1" hidden="0"/>
    </xf>
    <xf applyAlignment="1" applyBorder="1" applyFont="1" applyFill="1" applyNumberFormat="1" fontId="3" fillId="4" borderId="10" numFmtId="0" xfId="0">
      <alignment horizontal="center" vertical="bottom" wrapText="0" shrinkToFit="0" textRotation="0" indent="0"/>
      <protection locked="1" hidden="0"/>
    </xf>
    <xf applyAlignment="1" applyBorder="1" applyFont="1" applyFill="1" applyNumberFormat="1" fontId="12" fillId="4" borderId="11" numFmtId="3" xfId="0">
      <alignment horizontal="center" vertical="bottom" wrapText="0" shrinkToFit="0" textRotation="0" indent="0"/>
      <protection locked="1" hidden="0"/>
    </xf>
    <xf applyAlignment="1" applyBorder="1" applyFont="1" applyFill="1" applyNumberFormat="1" fontId="8" fillId="2" borderId="4" numFmtId="0" xfId="0">
      <alignment horizontal="general" vertical="bottom" wrapText="0" shrinkToFit="0" textRotation="0" indent="0"/>
      <protection locked="1" hidden="0"/>
    </xf>
    <xf applyAlignment="1" applyBorder="1" applyFont="1" applyFill="1" applyNumberFormat="1" fontId="3" fillId="0" borderId="6" numFmtId="0" xfId="0">
      <alignment horizontal="center" vertical="center" wrapText="0" shrinkToFit="0" textRotation="0" indent="0"/>
      <protection locked="1" hidden="0"/>
    </xf>
    <xf applyAlignment="1" applyBorder="1" applyFont="1" applyFill="1" applyNumberFormat="1" fontId="3" fillId="4" borderId="8" numFmtId="0" xfId="0">
      <alignment horizontal="center" vertical="bottom" wrapText="0" shrinkToFit="0" textRotation="0" indent="0"/>
      <protection locked="1" hidden="0"/>
    </xf>
    <xf applyAlignment="1" applyBorder="1" applyFont="1" applyFill="1" applyNumberFormat="1" fontId="3" fillId="4" borderId="11" numFmtId="0" xfId="0">
      <alignment horizontal="center" vertical="bottom" wrapText="0" shrinkToFit="0" textRotation="0" indent="0"/>
      <protection locked="1" hidden="0"/>
    </xf>
    <xf applyAlignment="1" applyBorder="1" applyFont="1" applyFill="1" applyNumberFormat="1" fontId="7" fillId="2" borderId="0" numFmtId="0" xfId="0">
      <alignment horizontal="general" vertical="bottom" wrapText="0" shrinkToFit="0" textRotation="0" indent="0"/>
      <protection locked="1" hidden="0"/>
    </xf>
    <xf applyAlignment="1" applyBorder="1" applyFont="1" applyFill="1" applyNumberFormat="1" fontId="18" fillId="2" borderId="0" numFmtId="0" xfId="0">
      <alignment horizontal="general" vertical="bottom" wrapText="0" shrinkToFit="0" textRotation="0" indent="0"/>
      <protection locked="1" hidden="0"/>
    </xf>
    <xf applyAlignment="1" applyBorder="1" applyFont="1" applyFill="1" applyNumberFormat="1" fontId="14" fillId="2" borderId="0" numFmtId="0" xfId="0">
      <alignment horizontal="general" vertical="bottom" wrapText="0" shrinkToFit="0" textRotation="0" indent="0"/>
      <protection locked="1" hidden="0"/>
    </xf>
  </cellXfs>
  <dxfs count="2">
    <dxf>
      <fill>
        <patternFill patternType="solid">
          <fgColor rgb="FFF4C7C3"/>
          <bgColor rgb="FFF4C7C3"/>
        </patternFill>
      </fill>
    </dxf>
    <dxf>
      <fill>
        <patternFill patternType="solid">
          <fgColor rgb="FFF4C7C3"/>
          <bgColor rgb="FFF4C7C3"/>
        </patternFill>
      </fill>
    </dxf>
  </dxfs>
</styleSheet>
</file>

<file path=xl/_rels/workbook.xml.rels><?xml version="1.0" encoding="UTF-8"?>
<Relationships xmlns="http://schemas.openxmlformats.org/package/2006/relationships">
  <Relationship Id="rId7" Type="http://schemas.openxmlformats.org/officeDocument/2006/relationships/styles" Target="styles.xml"/>
  <Relationship Id="rId6" Type="http://schemas.openxmlformats.org/officeDocument/2006/relationships/sharedStrings" Target="sharedStrings.xml"/>
  <Relationship Id="rId5" Type="http://schemas.openxmlformats.org/officeDocument/2006/relationships/worksheet" Target="worksheets/sheet5.xml"/>
  <Relationship Id="rId4" Type="http://schemas.openxmlformats.org/officeDocument/2006/relationships/worksheet" Target="worksheets/sheet4.xml"/>
  <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s>

</file>

<file path=xl/drawings/_rels/drawing1.xml.rels><?xml version="1.0" encoding="UTF-8"?>
<Relationships xmlns="http://schemas.openxmlformats.org/package/2006/relationships">
  <Relationship Id="rId1" Type="http://schemas.openxmlformats.org/officeDocument/2006/relationships/image" Target="../media/image1.png"/>
</Relationships>

</file>

<file path=xl/drawings/_rels/drawing2.xml.rels><?xml version="1.0" encoding="UTF-8"?>
<Relationships xmlns="http://schemas.openxmlformats.org/package/2006/relationships">
  <Relationship Id="rId1" Type="http://schemas.openxmlformats.org/officeDocument/2006/relationships/image" Target="../media/image2.png"/>
</Relationships>

</file>

<file path=xl/drawings/_rels/drawing3.xml.rels><?xml version="1.0" encoding="UTF-8"?>
<Relationships xmlns="http://schemas.openxmlformats.org/package/2006/relationships">
  <Relationship Id="rId1" Type="http://schemas.openxmlformats.org/officeDocument/2006/relationships/image" Target="../media/image3.png"/>
</Relationships>

</file>

<file path=xl/drawings/_rels/drawing4.xml.rels><?xml version="1.0" encoding="UTF-8"?>
<Relationships xmlns="http://schemas.openxmlformats.org/package/2006/relationships">
  <Relationship Id="rId1" Type="http://schemas.openxmlformats.org/officeDocument/2006/relationships/image" Target="../media/image4.png"/>
</Relationships>

</file>

<file path=xl/drawings/_rels/drawing5.xml.rels><?xml version="1.0" encoding="UTF-8"?>
<Relationships xmlns="http://schemas.openxmlformats.org/package/2006/relationships">
  <Relationship Id="rId1" Type="http://schemas.openxmlformats.org/officeDocument/2006/relationships/image" Target="../media/image5.png"/>
</Relationships>

</file>

<file path=xl/drawings/drawing1.xml><?xml version="1.0" encoding="utf-8"?>
<xdr:wsDr xmlns:xdr="http://schemas.openxmlformats.org/drawingml/2006/spreadsheetDrawing" xmlns:a="http://schemas.openxmlformats.org/drawingml/2006/main" xmlns:r="http://schemas.openxmlformats.org/officeDocument/2006/relationships" xmlns:gnmx="http://www.gnumeric.org/ext/spreadsheetml">
  <xdr:twoCellAnchor>
    <xdr:from>
      <xdr:col>0</xdr:col>
      <xdr:colOff>38100</xdr:colOff>
      <xdr:row>0</xdr:row>
      <xdr:rowOff>28575</xdr:rowOff>
    </xdr:from>
    <xdr:to>
      <xdr:col>0</xdr:col>
      <xdr:colOff>2171700</xdr:colOff>
      <xdr:row>0</xdr:row>
      <xdr:rowOff>757378</xdr:rowOff>
    </xdr:to>
    <xdr:pic>
      <xdr:nvPicPr>
        <xdr:cNvPr id="1" name="Picture 0"/>
        <xdr:cNvPicPr/>
      </xdr:nvPicPr>
      <xdr:blipFill>
        <a:blip r:embed="rId1"/>
      </xdr:blipFill>
      <xdr:spPr>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gnmx="http://www.gnumeric.org/ext/spreadsheetml">
  <xdr:twoCellAnchor>
    <xdr:from>
      <xdr:col>0</xdr:col>
      <xdr:colOff>38100</xdr:colOff>
      <xdr:row>0</xdr:row>
      <xdr:rowOff>22859</xdr:rowOff>
    </xdr:from>
    <xdr:to>
      <xdr:col>0</xdr:col>
      <xdr:colOff>2324102</xdr:colOff>
      <xdr:row>0</xdr:row>
      <xdr:rowOff>731519</xdr:rowOff>
    </xdr:to>
    <xdr:pic>
      <xdr:nvPicPr>
        <xdr:cNvPr id="1" name="Picture 0"/>
        <xdr:cNvPicPr/>
      </xdr:nvPicPr>
      <xdr:blipFill>
        <a:blip r:embed="rId1"/>
      </xdr:blipFill>
      <xdr:spPr>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gnmx="http://www.gnumeric.org/ext/spreadsheetml">
  <xdr:twoCellAnchor>
    <xdr:from>
      <xdr:col>0</xdr:col>
      <xdr:colOff>38100</xdr:colOff>
      <xdr:row>0</xdr:row>
      <xdr:rowOff>22859</xdr:rowOff>
    </xdr:from>
    <xdr:to>
      <xdr:col>0</xdr:col>
      <xdr:colOff>2324102</xdr:colOff>
      <xdr:row>0</xdr:row>
      <xdr:rowOff>731519</xdr:rowOff>
    </xdr:to>
    <xdr:pic>
      <xdr:nvPicPr>
        <xdr:cNvPr id="1" name="Picture 0"/>
        <xdr:cNvPicPr/>
      </xdr:nvPicPr>
      <xdr:blipFill>
        <a:blip r:embed="rId1"/>
      </xdr:blipFill>
      <xdr:spPr>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gnmx="http://www.gnumeric.org/ext/spreadsheetml">
  <xdr:twoCellAnchor>
    <xdr:from>
      <xdr:col>0</xdr:col>
      <xdr:colOff>38100</xdr:colOff>
      <xdr:row>0</xdr:row>
      <xdr:rowOff>28575</xdr:rowOff>
    </xdr:from>
    <xdr:to>
      <xdr:col>0</xdr:col>
      <xdr:colOff>2171700</xdr:colOff>
      <xdr:row>0</xdr:row>
      <xdr:rowOff>757378</xdr:rowOff>
    </xdr:to>
    <xdr:pic>
      <xdr:nvPicPr>
        <xdr:cNvPr id="1" name="Picture 0"/>
        <xdr:cNvPicPr/>
      </xdr:nvPicPr>
      <xdr:blipFill>
        <a:blip r:embed="rId1"/>
      </xdr:blipFill>
      <xdr:spPr>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gnmx="http://www.gnumeric.org/ext/spreadsheetml">
  <xdr:twoCellAnchor>
    <xdr:from>
      <xdr:col>0</xdr:col>
      <xdr:colOff>38100</xdr:colOff>
      <xdr:row>0</xdr:row>
      <xdr:rowOff>28575</xdr:rowOff>
    </xdr:from>
    <xdr:to>
      <xdr:col>0</xdr:col>
      <xdr:colOff>2171700</xdr:colOff>
      <xdr:row>0</xdr:row>
      <xdr:rowOff>757378</xdr:rowOff>
    </xdr:to>
    <xdr:pic>
      <xdr:nvPicPr>
        <xdr:cNvPr id="1" name="Picture 0"/>
        <xdr:cNvPicPr/>
      </xdr:nvPicPr>
      <xdr:blipFill>
        <a:blip r:embed="rId1"/>
      </xdr:blipFill>
      <xdr:spPr>
        <a:prstGeom prst="rect">
          <a:avLst/>
        </a:prstGeom>
      </xdr:spPr>
    </xdr:pic>
    <xdr:clientData/>
  </xdr:twoCellAnchor>
</xdr:wsDr>
</file>

<file path=xl/worksheets/_rels/sheet1.xml.rels><?xml version="1.0" encoding="UTF-8"?>
<Relationships xmlns="http://schemas.openxmlformats.org/package/2006/relationships">
  <Relationship Id="rId2" Type="http://schemas.openxmlformats.org/officeDocument/2006/relationships/hyperlink" Target="https://www.pika-energy.com/installer-resources/" TargetMode="External"/>
  <Relationship Id="rId1" Type="http://schemas.openxmlformats.org/officeDocument/2006/relationships/drawing" Target="../drawings/drawing1.xml"/>
</Relationships>

</file>

<file path=xl/worksheets/_rels/sheet2.xml.rels><?xml version="1.0" encoding="UTF-8"?>
<Relationships xmlns="http://schemas.openxmlformats.org/package/2006/relationships">
  <Relationship Id="rId1" Type="http://schemas.openxmlformats.org/officeDocument/2006/relationships/drawing" Target="../drawings/drawing2.xml"/>
</Relationships>

</file>

<file path=xl/worksheets/_rels/sheet3.xml.rels><?xml version="1.0" encoding="UTF-8"?>
<Relationships xmlns="http://schemas.openxmlformats.org/package/2006/relationships">
  <Relationship Id="rId1" Type="http://schemas.openxmlformats.org/officeDocument/2006/relationships/drawing" Target="../drawings/drawing3.xml"/>
</Relationships>

</file>

<file path=xl/worksheets/_rels/sheet4.xml.rels><?xml version="1.0" encoding="UTF-8"?>
<Relationships xmlns="http://schemas.openxmlformats.org/package/2006/relationships">
  <Relationship Id="rId1" Type="http://schemas.openxmlformats.org/officeDocument/2006/relationships/drawing" Target="../drawings/drawing4.xml"/>
</Relationships>

</file>

<file path=xl/worksheets/_rels/sheet5.xml.rels><?xml version="1.0" encoding="UTF-8"?>
<Relationships xmlns="http://schemas.openxmlformats.org/package/2006/relationships">
  <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gnmx="http://www.gnumeric.org/ext/spreadsheetml">
  <sheetPr>
    <pageSetUpPr fitToPage="0"/>
  </sheetPr>
  <dimension ref="A1:XFD10"/>
  <sheetViews>
    <sheetView workbookViewId="0">
      <selection activeCell="A12" sqref="A12"/>
    </sheetView>
  </sheetViews>
  <sheetFormatPr defaultRowHeight="15.75"/>
  <cols>
    <col min="1" max="1" style="1" width="51.5546875" customWidth="1"/>
    <col min="2" max="2" style="1" width="27.664062500000004" customWidth="1"/>
    <col min="3" max="3" style="1" width="24.554687500000004" customWidth="1"/>
    <col min="4" max="16384" style="1" width="14.441406250000002" bestFit="1" customWidth="1"/>
  </cols>
  <sheetData>
    <row r="1" spans="1:16384" customHeight="1" ht="77.4">
      <c r="A1" s="2"/>
      <c r="B1" s="2"/>
      <c r="C1" s="2"/>
    </row>
    <row r="2" spans="1:16384" ht="21">
      <c r="A2" s="3" t="inlineStr">
        <is>
          <t>Pika Energy Island System Sizing</t>
        </is>
      </c>
      <c r="B2" s="2"/>
      <c r="C2" s="2"/>
    </row>
    <row r="3" spans="1:16384" customHeight="1" ht="57.6">
      <c r="A3" s="4" t="inlineStr">
        <is>
          <t>Use this spreadsheet when planning to install a solar array and/or smart batteries with the Pika Energy Island.  </t>
        </is>
      </c>
    </row>
    <row r="4" spans="1:16384" customHeight="1" ht="55.2">
      <c r="A4" s="4" t="inlineStr">
        <is>
          <t>Use the 'PV Link Sizing' tab to determine the number of any given solar panel that can be connected in series into a PV Link MPPT device.</t>
        </is>
      </c>
    </row>
    <row r="5" spans="1:16384" customHeight="1" ht="50.4">
      <c r="A5" s="4" t="inlineStr">
        <is>
          <t>Use the 'Dedicated Loads Layout' tab when deciding which loads to back up with one or more of Pika's smart battery options.</t>
        </is>
      </c>
    </row>
    <row r="6" spans="1:16384" ht="13.2"/>
    <row r="7" spans="1:16384" ht="15">
      <c r="A7" s="4" t="inlineStr">
        <is>
          <t>For more Pika installer resources, visit:</t>
        </is>
      </c>
    </row>
    <row r="8" spans="1:16384" customHeight="1" ht="15.75">
      <c r="A8" s="5" t="inlineStr">
        <is>
          <t>https://www.pika-energy.com/installer-resources/</t>
        </is>
      </c>
    </row>
    <row r="9" spans="1:16384" ht="13.2"/>
    <row r="10" spans="1:16384" ht="13.2"/>
  </sheetData>
  <sheetProtection formatCells="0" formatColumns="0" formatRows="0" insertColumns="0" insertRows="0" insertHyperlinks="0" deleteColumns="0" deleteRows="0" selectLockedCells="1" sort="0" autoFilter="0" pivotTables="0" selectUnlockedCells="1"/>
  <hyperlinks>
    <hyperlink ref="A8" r:id="rId2"/>
  </hyperlinks>
  <printOptions/>
  <pageMargins left="0.7" right="0.7" top="0.75" bottom="0.75" header="0.3" footer="0.3"/>
  <pageSetup blackAndWhite="0" cellComments="asDisplayed" draft="0" errors="displayed" orientation="portrait" pageOrder="downThenOver" paperSize="1" scale="90" useFirstPageNumber="0"/>
  <headerFooter>
    <oddHeader/>
    <oddFooter/>
  </headerFooter>
  <drawing r:id="rId1"/>
</worksheet>
</file>

<file path=xl/worksheets/sheet2.xml><?xml version="1.0" encoding="utf-8"?>
<worksheet xmlns="http://schemas.openxmlformats.org/spreadsheetml/2006/main" xmlns:r="http://schemas.openxmlformats.org/officeDocument/2006/relationships" xmlns:gnmx="http://www.gnumeric.org/ext/spreadsheetml">
  <sheetPr>
    <pageSetUpPr fitToPage="0"/>
  </sheetPr>
  <dimension ref="A1:AA1006"/>
  <sheetViews>
    <sheetView workbookViewId="0" zoomScale="82">
      <pane xSplit="3" topLeftCell="D1" activePane="topRight" state="frozen"/>
      <selection pane="topRight" activeCell="E3" sqref="E3"/>
    </sheetView>
  </sheetViews>
  <sheetFormatPr defaultRowHeight="15.75"/>
  <cols>
    <col min="1" max="1" style="1" width="41.5546875" customWidth="1"/>
    <col min="2" max="2" style="1" width="23.33203125" customWidth="1"/>
    <col min="3" max="3" style="1" width="19.109375" customWidth="1"/>
    <col min="4" max="4" style="1" width="20.5546875" customWidth="1"/>
    <col min="5" max="5" style="1" width="20.88671875" customWidth="1"/>
    <col min="6" max="6" style="1" width="14.88671875" customWidth="1"/>
    <col min="7" max="7" style="1" width="11.5546875" customWidth="1"/>
    <col min="8" max="8" style="1" width="15.33203125" customWidth="1"/>
    <col min="9" max="9" style="1" width="70" customWidth="1"/>
    <col min="10" max="21" style="1" width="9.142307692307693"/>
    <col min="22" max="22" style="1" width="31.109375" customWidth="1"/>
    <col min="23" max="24" style="1" width="9.142307692307693"/>
    <col min="25" max="25" style="1" width="17.44140625" customWidth="1"/>
    <col min="26" max="26" style="1" width="18.5546875" customWidth="1"/>
    <col min="27" max="27" style="1" width="22.6640625" customWidth="1"/>
    <col min="28" max="16384" style="1" width="9.142307692307693"/>
  </cols>
  <sheetData>
    <row r="1" spans="1:27" customHeight="1" ht="83.4">
      <c r="A1" s="2"/>
      <c r="B1" s="2"/>
      <c r="C1" s="2"/>
      <c r="D1" s="2"/>
      <c r="E1" s="2"/>
      <c r="F1" s="6"/>
      <c r="G1" s="2"/>
      <c r="H1" s="2"/>
      <c r="I1" s="4" t="s">
        <v>0</v>
      </c>
      <c r="V1" s="7" t="s">
        <v>1</v>
      </c>
      <c r="W1" s="8" t="s">
        <v>2</v>
      </c>
      <c r="AA1" s="9"/>
    </row>
    <row r="2" spans="1:27" ht="17.4">
      <c r="A2" s="10" t="s">
        <v>3</v>
      </c>
      <c r="B2" s="2"/>
      <c r="C2" s="2"/>
      <c r="D2" s="2"/>
      <c r="E2" s="2"/>
      <c r="F2" s="2"/>
      <c r="G2" s="2"/>
      <c r="H2" s="2"/>
      <c r="I2" s="11" t="s">
        <v>4</v>
      </c>
      <c r="W2">
        <v>1</v>
      </c>
      <c r="X2">
        <v>2</v>
      </c>
      <c r="Y2">
        <v>3</v>
      </c>
      <c r="Z2">
        <v>4</v>
      </c>
    </row>
    <row r="3" spans="1:27" ht="15">
      <c r="A3" s="2"/>
      <c r="B3" s="2"/>
      <c r="C3" s="2"/>
      <c r="D3" s="2"/>
      <c r="E3" s="2"/>
      <c r="F3" s="2"/>
      <c r="G3" s="2"/>
      <c r="H3" s="2"/>
      <c r="I3" s="12" t="s">
        <v>5</v>
      </c>
      <c r="V3" t="s">
        <v>6</v>
      </c>
      <c r="W3" s="13">
        <v>17.100000000000001</v>
      </c>
      <c r="X3">
        <f>$W3*X$2</f>
        <v>34.200000000000003</v>
      </c>
      <c r="Y3">
        <f>$W3*Y$2</f>
        <v>51.300000000000004</v>
      </c>
      <c r="Z3">
        <f>$W3*Z$2</f>
        <v>68.400000000000006</v>
      </c>
    </row>
    <row r="4" spans="1:27" customHeight="1" ht="21">
      <c r="A4" s="14" t="s">
        <v>7</v>
      </c>
      <c r="B4" s="15" t="s">
        <v>6</v>
      </c>
      <c r="C4" s="2"/>
      <c r="D4" s="2"/>
      <c r="E4" s="2"/>
      <c r="F4" s="2"/>
      <c r="G4" s="2"/>
      <c r="H4" s="2"/>
      <c r="V4" t="s">
        <v>8</v>
      </c>
      <c r="W4" s="13">
        <v>11.4</v>
      </c>
      <c r="X4">
        <f>$W4*X$2</f>
        <v>22.800000000000001</v>
      </c>
      <c r="Y4">
        <f>$W4*Y$2</f>
        <v>34.200000000000003</v>
      </c>
      <c r="Z4">
        <f>$W4*Z$2</f>
        <v>45.600000000000001</v>
      </c>
    </row>
    <row r="5" spans="1:27" customHeight="1" ht="20.25">
      <c r="A5" s="16" t="s">
        <v>9</v>
      </c>
      <c r="B5" s="17">
        <v>1</v>
      </c>
      <c r="C5" s="2"/>
      <c r="D5" s="2"/>
      <c r="E5" s="2"/>
      <c r="F5" s="2"/>
      <c r="G5" s="2"/>
      <c r="H5" s="2"/>
      <c r="V5" t="s">
        <v>10</v>
      </c>
      <c r="W5" s="13">
        <v>14</v>
      </c>
      <c r="X5">
        <f>$W5*X$2</f>
        <v>28</v>
      </c>
      <c r="Y5">
        <f>$W5*Y$2</f>
        <v>42</v>
      </c>
      <c r="Z5">
        <f>$W5*Z$2</f>
        <v>56</v>
      </c>
    </row>
    <row r="6" spans="1:27" customHeight="1" ht="20.25">
      <c r="A6" s="18"/>
      <c r="B6" s="19"/>
      <c r="C6" s="2"/>
      <c r="D6" s="20"/>
      <c r="E6" s="2"/>
      <c r="F6" s="2"/>
      <c r="G6" s="2"/>
      <c r="H6" s="2"/>
    </row>
    <row r="7" spans="1:27" ht="17.4">
      <c r="A7" s="14" t="s">
        <v>11</v>
      </c>
      <c r="B7" s="21">
        <f>HLOOKUP(B5,W21:AA22,2)</f>
        <v>9</v>
      </c>
      <c r="C7" s="2"/>
      <c r="D7" s="20"/>
      <c r="E7" s="2"/>
      <c r="F7" s="2"/>
      <c r="G7" s="2"/>
      <c r="H7" s="2"/>
      <c r="V7" s="7" t="s">
        <v>12</v>
      </c>
      <c r="W7" s="8" t="s">
        <v>2</v>
      </c>
    </row>
    <row r="8" spans="1:27" ht="13.2">
      <c r="A8" s="2"/>
      <c r="B8" s="22"/>
      <c r="C8" s="2"/>
      <c r="D8" s="2"/>
      <c r="E8" s="2"/>
      <c r="F8" s="2"/>
      <c r="G8" s="2"/>
      <c r="H8" s="2"/>
      <c r="W8">
        <v>1</v>
      </c>
      <c r="X8">
        <v>2</v>
      </c>
      <c r="Y8">
        <v>3</v>
      </c>
      <c r="Z8">
        <v>4</v>
      </c>
    </row>
    <row r="9" spans="1:27" ht="46.8">
      <c r="A9" s="10"/>
      <c r="B9" s="23" t="s">
        <v>13</v>
      </c>
      <c r="C9" s="24" t="s">
        <v>14</v>
      </c>
      <c r="D9" s="25" t="s">
        <v>15</v>
      </c>
      <c r="E9" s="26" t="s">
        <v>16</v>
      </c>
      <c r="F9" s="2"/>
      <c r="G9" s="2"/>
      <c r="H9" s="2"/>
      <c r="V9" t="s">
        <v>6</v>
      </c>
      <c r="W9" s="13">
        <v>6.7000000000000002</v>
      </c>
      <c r="X9">
        <v>8</v>
      </c>
      <c r="Y9">
        <v>8</v>
      </c>
      <c r="Z9">
        <v>8</v>
      </c>
    </row>
    <row r="10" spans="1:27" ht="17.4">
      <c r="A10" s="10" t="s">
        <v>17</v>
      </c>
      <c r="B10" s="27" t="s">
        <v>18</v>
      </c>
      <c r="C10" s="28">
        <f>IFERROR(INDEX(W15:Z17,MATCH(B4,V15:V17,0),MATCH(B5,W14:Z14,0))*1000,)</f>
        <v>10000</v>
      </c>
      <c r="D10" s="29">
        <f>SUM(D15:D39)</f>
        <v>0</v>
      </c>
      <c r="E10" s="30">
        <f>C10-D10</f>
        <v>10000</v>
      </c>
      <c r="F10" s="2"/>
      <c r="G10" s="2"/>
      <c r="H10" s="2"/>
      <c r="V10" t="s">
        <v>8</v>
      </c>
      <c r="W10" s="13">
        <v>4.5</v>
      </c>
      <c r="X10">
        <v>8</v>
      </c>
      <c r="Y10">
        <v>8</v>
      </c>
      <c r="Z10">
        <v>8</v>
      </c>
    </row>
    <row r="11" spans="1:27" ht="17.4">
      <c r="A11" s="10" t="s">
        <v>19</v>
      </c>
      <c r="B11" s="27" t="s">
        <v>18</v>
      </c>
      <c r="C11" s="28">
        <f>IFERROR(INDEX(W9:Z11,MATCH(B4,V9:V11,0),MATCH(B5,W8:Z8,0))*1000,)</f>
        <v>6700</v>
      </c>
      <c r="D11" s="29">
        <f>SUM(F15:F39)</f>
        <v>0</v>
      </c>
      <c r="E11" s="30">
        <f>C11-D11</f>
        <v>6700</v>
      </c>
      <c r="F11" s="2"/>
      <c r="G11" s="2"/>
      <c r="H11" s="2"/>
      <c r="V11" t="s">
        <v>10</v>
      </c>
      <c r="W11" s="13">
        <v>8</v>
      </c>
      <c r="X11">
        <v>8</v>
      </c>
      <c r="Y11">
        <v>8</v>
      </c>
      <c r="Z11">
        <v>8</v>
      </c>
    </row>
    <row r="12" spans="1:27" ht="17.4">
      <c r="A12" s="31" t="s">
        <v>20</v>
      </c>
      <c r="B12" s="27" t="s">
        <v>21</v>
      </c>
      <c r="C12" s="28">
        <f>IFERROR(INDEX(W3:Z5,MATCH(B4,V3:V5,0),MATCH(B5,W2:Z2,0))*1000,)</f>
        <v>17100</v>
      </c>
      <c r="D12" s="29">
        <f>H40</f>
        <v>0</v>
      </c>
      <c r="E12" s="30">
        <f>C12-D12</f>
        <v>17100</v>
      </c>
      <c r="F12" s="2"/>
      <c r="G12" s="2"/>
      <c r="H12" s="2"/>
    </row>
    <row r="13" spans="1:27" customHeight="1" ht="16.95">
      <c r="A13" s="32"/>
      <c r="B13" s="2"/>
      <c r="C13" s="2"/>
      <c r="D13" s="2"/>
      <c r="E13" s="2"/>
      <c r="F13" s="2"/>
      <c r="G13" s="2"/>
      <c r="H13" s="2"/>
      <c r="V13" s="7" t="s">
        <v>22</v>
      </c>
      <c r="W13" s="8" t="s">
        <v>2</v>
      </c>
    </row>
    <row r="14" spans="1:27" ht="46.8">
      <c r="A14" s="33" t="s">
        <v>23</v>
      </c>
      <c r="B14" s="34" t="s">
        <v>24</v>
      </c>
      <c r="C14" s="35" t="s">
        <v>25</v>
      </c>
      <c r="D14" s="35" t="s">
        <v>26</v>
      </c>
      <c r="E14" s="36" t="s">
        <v>27</v>
      </c>
      <c r="F14" s="35" t="s">
        <v>28</v>
      </c>
      <c r="G14" s="35" t="s">
        <v>29</v>
      </c>
      <c r="H14" s="35" t="s">
        <v>30</v>
      </c>
      <c r="W14">
        <v>1</v>
      </c>
      <c r="X14">
        <v>2</v>
      </c>
      <c r="Y14">
        <v>3</v>
      </c>
      <c r="Z14">
        <v>4</v>
      </c>
    </row>
    <row r="15" spans="1:27" ht="17.4">
      <c r="A15" s="37" t="s">
        <v>31</v>
      </c>
      <c r="B15" s="38"/>
      <c r="C15" s="38">
        <v>300</v>
      </c>
      <c r="D15" s="39">
        <f>B15*C15</f>
        <v>0</v>
      </c>
      <c r="E15" s="38">
        <v>300</v>
      </c>
      <c r="F15" s="39">
        <f>E15*B15</f>
        <v>0</v>
      </c>
      <c r="G15" s="38"/>
      <c r="H15" s="39">
        <f>(F15*G15)</f>
        <v>0</v>
      </c>
      <c r="V15" t="s">
        <v>6</v>
      </c>
      <c r="W15" s="13">
        <v>10</v>
      </c>
      <c r="X15">
        <v>12</v>
      </c>
      <c r="Y15">
        <v>12</v>
      </c>
      <c r="Z15">
        <v>12</v>
      </c>
    </row>
    <row r="16" spans="1:27" ht="17.4">
      <c r="A16" s="37" t="s">
        <v>32</v>
      </c>
      <c r="B16" s="38"/>
      <c r="C16" s="38">
        <v>100</v>
      </c>
      <c r="D16" s="39">
        <f>B16*C16</f>
        <v>0</v>
      </c>
      <c r="E16" s="38">
        <v>100</v>
      </c>
      <c r="F16" s="39">
        <f>E16*B16</f>
        <v>0</v>
      </c>
      <c r="G16" s="38"/>
      <c r="H16" s="39">
        <f>(F16*G16)</f>
        <v>0</v>
      </c>
      <c r="V16" t="s">
        <v>8</v>
      </c>
      <c r="W16" s="13">
        <v>7</v>
      </c>
      <c r="X16">
        <v>12</v>
      </c>
      <c r="Y16">
        <v>12</v>
      </c>
      <c r="Z16">
        <v>12</v>
      </c>
    </row>
    <row r="17" spans="1:27" ht="17.4">
      <c r="A17" s="37" t="s">
        <v>33</v>
      </c>
      <c r="B17" s="38"/>
      <c r="C17" s="38">
        <v>15</v>
      </c>
      <c r="D17" s="39">
        <f>B17*C17</f>
        <v>0</v>
      </c>
      <c r="E17" s="38">
        <v>15</v>
      </c>
      <c r="F17" s="39">
        <f>E17*B17</f>
        <v>0</v>
      </c>
      <c r="G17" s="38"/>
      <c r="H17" s="39">
        <f>(F17*G17)</f>
        <v>0</v>
      </c>
      <c r="V17" t="s">
        <v>10</v>
      </c>
      <c r="W17" s="13">
        <v>12</v>
      </c>
      <c r="X17">
        <v>12</v>
      </c>
      <c r="Y17">
        <v>12</v>
      </c>
      <c r="Z17">
        <v>12</v>
      </c>
    </row>
    <row r="18" spans="1:27" ht="17.4">
      <c r="A18" s="37" t="s">
        <v>34</v>
      </c>
      <c r="B18" s="38"/>
      <c r="C18" s="38">
        <v>200</v>
      </c>
      <c r="D18" s="39">
        <f>B18*C18</f>
        <v>0</v>
      </c>
      <c r="E18" s="38">
        <v>200</v>
      </c>
      <c r="F18" s="39">
        <f>E18*B18</f>
        <v>0</v>
      </c>
      <c r="G18" s="38"/>
      <c r="H18" s="39">
        <f>(F18*G18)</f>
        <v>0</v>
      </c>
    </row>
    <row r="19" spans="1:27" ht="17.4">
      <c r="A19" s="37" t="s">
        <v>35</v>
      </c>
      <c r="B19" s="38"/>
      <c r="C19" s="38">
        <f>E19*4</f>
        <v>600</v>
      </c>
      <c r="D19" s="39">
        <f>B19*C19</f>
        <v>0</v>
      </c>
      <c r="E19" s="38">
        <v>150</v>
      </c>
      <c r="F19" s="39">
        <f>E19*B19</f>
        <v>0</v>
      </c>
      <c r="G19" s="38"/>
      <c r="H19" s="39">
        <f>(F19*G19)</f>
        <v>0</v>
      </c>
      <c r="V19" s="7" t="s">
        <v>36</v>
      </c>
      <c r="W19" s="8" t="s">
        <v>2</v>
      </c>
    </row>
    <row r="20" spans="1:27" customHeight="1" ht="15.75">
      <c r="A20" s="37" t="s">
        <v>37</v>
      </c>
      <c r="B20" s="38"/>
      <c r="C20" s="38">
        <v>3000</v>
      </c>
      <c r="D20" s="39">
        <f>B20*C20</f>
        <v>0</v>
      </c>
      <c r="E20" s="38">
        <v>3000</v>
      </c>
      <c r="F20" s="39">
        <f>E20*B20</f>
        <v>0</v>
      </c>
      <c r="G20" s="38"/>
      <c r="H20" s="39">
        <f>(F20*G20)</f>
        <v>0</v>
      </c>
      <c r="V20" s="7"/>
      <c r="W20" s="8"/>
    </row>
    <row r="21" spans="1:27" ht="17.4">
      <c r="A21" s="37" t="s">
        <v>38</v>
      </c>
      <c r="B21" s="38"/>
      <c r="C21" s="38">
        <v>600</v>
      </c>
      <c r="D21" s="39">
        <f>B21*C21</f>
        <v>0</v>
      </c>
      <c r="E21" s="38">
        <v>600</v>
      </c>
      <c r="F21" s="39">
        <f>E21*B21</f>
        <v>0</v>
      </c>
      <c r="G21" s="38"/>
      <c r="H21" s="39">
        <f>(F21*G21)</f>
        <v>0</v>
      </c>
      <c r="V21" t="s">
        <v>2</v>
      </c>
      <c r="W21">
        <v>0</v>
      </c>
      <c r="X21">
        <v>1</v>
      </c>
      <c r="Y21">
        <v>2</v>
      </c>
      <c r="Z21">
        <v>3</v>
      </c>
      <c r="AA21">
        <v>4</v>
      </c>
    </row>
    <row r="22" spans="1:27" ht="17.4">
      <c r="A22" s="37" t="s">
        <v>39</v>
      </c>
      <c r="B22" s="38"/>
      <c r="C22" s="38">
        <v>300</v>
      </c>
      <c r="D22" s="39">
        <f>B22*C22</f>
        <v>0</v>
      </c>
      <c r="E22" s="38">
        <v>300</v>
      </c>
      <c r="F22" s="39">
        <f>E22*B22</f>
        <v>0</v>
      </c>
      <c r="G22" s="38"/>
      <c r="H22" s="39">
        <f>(F22*G22)</f>
        <v>0</v>
      </c>
      <c r="V22" t="s">
        <v>40</v>
      </c>
      <c r="W22">
        <v>12</v>
      </c>
      <c r="X22">
        <v>9</v>
      </c>
      <c r="Y22">
        <v>6</v>
      </c>
      <c r="Z22">
        <v>3</v>
      </c>
      <c r="AA22">
        <v>0</v>
      </c>
    </row>
    <row r="23" spans="1:27" ht="17.4">
      <c r="A23" s="37" t="s">
        <v>41</v>
      </c>
      <c r="B23" s="38"/>
      <c r="C23" s="38">
        <v>8</v>
      </c>
      <c r="D23" s="39">
        <f>B23*C23</f>
        <v>0</v>
      </c>
      <c r="E23" s="38">
        <v>8</v>
      </c>
      <c r="F23" s="39">
        <f>E23*B23</f>
        <v>0</v>
      </c>
      <c r="G23" s="38"/>
      <c r="H23" s="39">
        <f>(F23*G23)</f>
        <v>0</v>
      </c>
    </row>
    <row r="24" spans="1:27" ht="17.4">
      <c r="A24" s="37" t="s">
        <v>42</v>
      </c>
      <c r="B24" s="38"/>
      <c r="C24" s="38">
        <v>900</v>
      </c>
      <c r="D24" s="39">
        <f>B24*C24</f>
        <v>0</v>
      </c>
      <c r="E24" s="38">
        <v>900</v>
      </c>
      <c r="F24" s="39">
        <f>E24*B24</f>
        <v>0</v>
      </c>
      <c r="G24" s="38"/>
      <c r="H24" s="39">
        <f>(F24*G24)</f>
        <v>0</v>
      </c>
    </row>
    <row r="25" spans="1:27" ht="17.4">
      <c r="A25" s="37" t="s">
        <v>43</v>
      </c>
      <c r="B25" s="38"/>
      <c r="C25" s="38">
        <v>2400</v>
      </c>
      <c r="D25" s="39">
        <f>B25*C25</f>
        <v>0</v>
      </c>
      <c r="E25" s="38">
        <v>2400</v>
      </c>
      <c r="F25" s="39">
        <f>E25*B25</f>
        <v>0</v>
      </c>
      <c r="G25" s="38"/>
      <c r="H25" s="39">
        <f>(F25*G25)</f>
        <v>0</v>
      </c>
    </row>
    <row r="26" spans="1:27" ht="17.4">
      <c r="A26" s="37" t="s">
        <v>44</v>
      </c>
      <c r="B26" s="38"/>
      <c r="C26" s="38">
        <v>200</v>
      </c>
      <c r="D26" s="39">
        <f>B26*C26</f>
        <v>0</v>
      </c>
      <c r="E26" s="38">
        <v>200</v>
      </c>
      <c r="F26" s="39">
        <f>E26*B26</f>
        <v>0</v>
      </c>
      <c r="G26" s="38"/>
      <c r="H26" s="39">
        <f>(F26*G26)</f>
        <v>0</v>
      </c>
    </row>
    <row r="27" spans="1:27" ht="17.4">
      <c r="A27" s="37" t="s">
        <v>45</v>
      </c>
      <c r="B27" s="38"/>
      <c r="C27" s="38">
        <v>1000</v>
      </c>
      <c r="D27" s="39">
        <f>B27*C27</f>
        <v>0</v>
      </c>
      <c r="E27" s="38">
        <v>1000</v>
      </c>
      <c r="F27" s="39">
        <f>E27*B27</f>
        <v>0</v>
      </c>
      <c r="G27" s="38"/>
      <c r="H27" s="39">
        <f>(F27*G27)</f>
        <v>0</v>
      </c>
    </row>
    <row r="28" spans="1:27" ht="17.4">
      <c r="A28" s="37" t="s">
        <v>46</v>
      </c>
      <c r="B28" s="38"/>
      <c r="C28" s="38">
        <v>300</v>
      </c>
      <c r="D28" s="39">
        <f>B28*C28</f>
        <v>0</v>
      </c>
      <c r="E28" s="38">
        <v>100</v>
      </c>
      <c r="F28" s="39">
        <f>E28*B28</f>
        <v>0</v>
      </c>
      <c r="G28" s="38"/>
      <c r="H28" s="39">
        <f>(F28*G28)</f>
        <v>0</v>
      </c>
    </row>
    <row r="29" spans="1:27" ht="17.4">
      <c r="A29" s="37" t="s">
        <v>47</v>
      </c>
      <c r="B29" s="38"/>
      <c r="C29" s="38">
        <v>1500</v>
      </c>
      <c r="D29" s="39">
        <f>B29*C29</f>
        <v>0</v>
      </c>
      <c r="E29" s="38">
        <v>1500</v>
      </c>
      <c r="F29" s="39">
        <f>E29*B29</f>
        <v>0</v>
      </c>
      <c r="G29" s="38"/>
      <c r="H29" s="39">
        <f>(F29*G29)</f>
        <v>0</v>
      </c>
    </row>
    <row r="30" spans="1:27" ht="17.4">
      <c r="A30" s="37" t="s">
        <v>48</v>
      </c>
      <c r="B30" s="38"/>
      <c r="C30" s="38">
        <f>350*4</f>
        <v>1400</v>
      </c>
      <c r="D30" s="39">
        <f>B30*C30</f>
        <v>0</v>
      </c>
      <c r="E30" s="38">
        <v>350</v>
      </c>
      <c r="F30" s="39">
        <f>E30*B30</f>
        <v>0</v>
      </c>
      <c r="G30" s="38"/>
      <c r="H30" s="39">
        <f>(F30*G30)</f>
        <v>0</v>
      </c>
    </row>
    <row r="31" spans="1:27" ht="17.4">
      <c r="A31" s="37" t="s">
        <v>49</v>
      </c>
      <c r="B31" s="38"/>
      <c r="C31" s="38">
        <v>300</v>
      </c>
      <c r="D31" s="39">
        <f>B31*C31</f>
        <v>0</v>
      </c>
      <c r="E31" s="38">
        <v>300</v>
      </c>
      <c r="F31" s="39">
        <f>E31*B31</f>
        <v>0</v>
      </c>
      <c r="G31" s="38"/>
      <c r="H31" s="39">
        <f>(F31*G31)</f>
        <v>0</v>
      </c>
    </row>
    <row r="32" spans="1:27" ht="17.4">
      <c r="A32" s="37" t="s">
        <v>50</v>
      </c>
      <c r="B32" s="38"/>
      <c r="C32" s="38">
        <v>800</v>
      </c>
      <c r="D32" s="39">
        <f>B32*C32</f>
        <v>0</v>
      </c>
      <c r="E32" s="38">
        <v>800</v>
      </c>
      <c r="F32" s="39">
        <f>E32*B32</f>
        <v>0</v>
      </c>
      <c r="G32" s="38"/>
      <c r="H32" s="39">
        <f>(F32*G32)</f>
        <v>0</v>
      </c>
    </row>
    <row r="33" spans="1:27" ht="17.4">
      <c r="A33" s="40" t="s">
        <v>51</v>
      </c>
      <c r="B33" s="41"/>
      <c r="C33" s="41">
        <v>350</v>
      </c>
      <c r="D33" s="42">
        <f>B33*C33</f>
        <v>0</v>
      </c>
      <c r="E33" s="41">
        <v>350</v>
      </c>
      <c r="F33" s="42">
        <f>E33*B33</f>
        <v>0</v>
      </c>
      <c r="G33" s="41"/>
      <c r="H33" s="42">
        <f>(F33*G33)</f>
        <v>0</v>
      </c>
    </row>
    <row r="34" spans="1:27" ht="17.4">
      <c r="A34" s="37" t="s">
        <v>52</v>
      </c>
      <c r="B34" s="38"/>
      <c r="C34" s="38">
        <v>1500</v>
      </c>
      <c r="D34" s="39">
        <f>B34*C34</f>
        <v>0</v>
      </c>
      <c r="E34" s="38">
        <v>750</v>
      </c>
      <c r="F34" s="39">
        <f>E34*B34</f>
        <v>0</v>
      </c>
      <c r="G34" s="38"/>
      <c r="H34" s="39">
        <f>(F34*G34)</f>
        <v>0</v>
      </c>
    </row>
    <row r="35" spans="1:27" ht="17.4">
      <c r="A35" s="43" t="s">
        <v>53</v>
      </c>
      <c r="B35" s="44"/>
      <c r="C35" s="44"/>
      <c r="D35" s="45">
        <f>B35*C35</f>
        <v>0</v>
      </c>
      <c r="E35" s="44"/>
      <c r="F35" s="45">
        <f>E35*B35</f>
        <v>0</v>
      </c>
      <c r="G35" s="44"/>
      <c r="H35" s="45">
        <f>(F35*G35)</f>
        <v>0</v>
      </c>
    </row>
    <row r="36" spans="1:27" ht="17.4">
      <c r="A36" s="46" t="s">
        <v>53</v>
      </c>
      <c r="B36" s="38"/>
      <c r="C36" s="38"/>
      <c r="D36" s="39">
        <f>B36*C36</f>
        <v>0</v>
      </c>
      <c r="E36" s="38"/>
      <c r="F36" s="39">
        <f>E36*B36</f>
        <v>0</v>
      </c>
      <c r="G36" s="38"/>
      <c r="H36" s="39">
        <f>(F36*G36)</f>
        <v>0</v>
      </c>
    </row>
    <row r="37" spans="1:27" ht="17.4">
      <c r="A37" s="46" t="s">
        <v>53</v>
      </c>
      <c r="B37" s="38"/>
      <c r="C37" s="38"/>
      <c r="D37" s="39">
        <f>B37*C37</f>
        <v>0</v>
      </c>
      <c r="E37" s="38"/>
      <c r="F37" s="39">
        <f>E37*B37</f>
        <v>0</v>
      </c>
      <c r="G37" s="38"/>
      <c r="H37" s="39">
        <f>(F37*G37)</f>
        <v>0</v>
      </c>
    </row>
    <row r="38" spans="1:27" ht="17.4">
      <c r="A38" s="46" t="s">
        <v>53</v>
      </c>
      <c r="B38" s="38"/>
      <c r="C38" s="38"/>
      <c r="D38" s="39">
        <f>B38*C38</f>
        <v>0</v>
      </c>
      <c r="E38" s="38"/>
      <c r="F38" s="39">
        <f>E38*B38</f>
        <v>0</v>
      </c>
      <c r="G38" s="38"/>
      <c r="H38" s="39">
        <f>(F38*G38)</f>
        <v>0</v>
      </c>
    </row>
    <row r="39" spans="1:27" ht="17.4">
      <c r="A39" s="46" t="s">
        <v>53</v>
      </c>
      <c r="B39" s="38"/>
      <c r="C39" s="38"/>
      <c r="D39" s="39">
        <f>B39*C39</f>
        <v>0</v>
      </c>
      <c r="E39" s="38"/>
      <c r="F39" s="39">
        <f>E39*B39</f>
        <v>0</v>
      </c>
      <c r="G39" s="38"/>
      <c r="H39" s="39">
        <f>(F39*G39)</f>
        <v>0</v>
      </c>
    </row>
    <row r="40" spans="1:27" ht="17.4">
      <c r="A40" s="47" t="s">
        <v>54</v>
      </c>
      <c r="B40" s="14">
        <f>SUM(B15:B39)</f>
        <v>0</v>
      </c>
      <c r="C40" s="14"/>
      <c r="D40" s="48">
        <f>SUM(D15:D39)</f>
        <v>0</v>
      </c>
      <c r="E40" s="14"/>
      <c r="F40" s="48">
        <f>SUM(F15:F39)</f>
        <v>0</v>
      </c>
      <c r="G40" s="48"/>
      <c r="H40" s="48">
        <f>SUM(H15:H39)</f>
        <v>0</v>
      </c>
    </row>
    <row r="41" spans="1:27" ht="13.2"/>
    <row r="42" spans="1:27" ht="13.2"/>
    <row r="43" spans="1:27" ht="13.2"/>
    <row r="44" spans="1:27" ht="13.2"/>
    <row r="45" spans="1:27" ht="13.2"/>
    <row r="46" spans="1:27" ht="13.2"/>
    <row r="47" spans="1:27" ht="13.2"/>
    <row r="48" spans="1:27" ht="13.2"/>
    <row r="49" spans="1:27" ht="13.2"/>
    <row r="50" spans="1:27" ht="13.2"/>
    <row r="51" spans="1:27" ht="13.2"/>
    <row r="52" spans="1:27" ht="13.2"/>
    <row r="53" spans="1:27" ht="13.2"/>
    <row r="54" spans="1:27" ht="13.2"/>
    <row r="55" spans="1:27" ht="13.2"/>
    <row r="56" spans="1:27" ht="13.2"/>
    <row r="57" spans="1:27" ht="13.2"/>
    <row r="58" spans="1:27" ht="13.2"/>
    <row r="59" spans="1:27" ht="13.2"/>
    <row r="60" spans="1:27" ht="13.2"/>
    <row r="61" spans="1:27" ht="13.2"/>
    <row r="62" spans="1:27" ht="13.2"/>
    <row r="63" spans="1:27" ht="13.2"/>
    <row r="64" spans="1:27" ht="13.2"/>
    <row r="65" spans="1:27" ht="13.2"/>
    <row r="66" spans="1:27" ht="13.2"/>
    <row r="67" spans="1:27" ht="13.2"/>
    <row r="68" spans="1:27" ht="13.2"/>
    <row r="69" spans="1:27" ht="13.2"/>
    <row r="70" spans="1:27" ht="13.2"/>
    <row r="71" spans="1:27" ht="13.2"/>
    <row r="72" spans="1:27" ht="13.2"/>
    <row r="73" spans="1:27" ht="13.2"/>
    <row r="74" spans="1:27" ht="13.2"/>
    <row r="75" spans="1:27" ht="13.2"/>
    <row r="76" spans="1:27" ht="13.2"/>
    <row r="77" spans="1:27" ht="13.2"/>
    <row r="78" spans="1:27" ht="13.2"/>
    <row r="79" spans="1:27" ht="13.2"/>
    <row r="80" spans="1:27" ht="13.2"/>
    <row r="81" spans="1:27" ht="13.2"/>
    <row r="82" spans="1:27" ht="13.2"/>
    <row r="83" spans="1:27" ht="13.2"/>
    <row r="84" spans="1:27" ht="13.2"/>
    <row r="85" spans="1:27" ht="13.2"/>
    <row r="86" spans="1:27" ht="13.2"/>
    <row r="87" spans="1:27" ht="13.2"/>
    <row r="88" spans="1:27" ht="13.2"/>
    <row r="89" spans="1:27" ht="13.2"/>
    <row r="90" spans="1:27" ht="13.2"/>
    <row r="91" spans="1:27" ht="13.2"/>
    <row r="92" spans="1:27" ht="13.2"/>
    <row r="93" spans="1:27" ht="13.2"/>
    <row r="94" spans="1:27" ht="13.2"/>
    <row r="95" spans="1:27" ht="13.2"/>
    <row r="96" spans="1:27" ht="13.2"/>
    <row r="97" spans="1:27" ht="13.2"/>
    <row r="98" spans="1:27" ht="13.2"/>
    <row r="99" spans="1:27" ht="13.2"/>
    <row r="100" spans="1:27" ht="13.2"/>
    <row r="101" spans="1:27" ht="13.2"/>
    <row r="102" spans="1:27" ht="13.2"/>
    <row r="103" spans="1:27" ht="13.2"/>
    <row r="104" spans="1:27" ht="13.2"/>
    <row r="105" spans="1:27" ht="13.2"/>
    <row r="106" spans="1:27" ht="13.2"/>
    <row r="107" spans="1:27" ht="13.2"/>
    <row r="108" spans="1:27" ht="13.2"/>
    <row r="109" spans="1:27" ht="13.2"/>
    <row r="110" spans="1:27" ht="13.2"/>
    <row r="111" spans="1:27" ht="13.2"/>
    <row r="112" spans="1:27" ht="13.2"/>
    <row r="113" spans="1:27" ht="13.2"/>
    <row r="114" spans="1:27" ht="13.2"/>
    <row r="115" spans="1:27" ht="13.2"/>
    <row r="116" spans="1:27" ht="13.2"/>
    <row r="117" spans="1:27" ht="13.2"/>
    <row r="118" spans="1:27" ht="13.2"/>
    <row r="119" spans="1:27" ht="13.2"/>
    <row r="120" spans="1:27" ht="13.2"/>
    <row r="121" spans="1:27" ht="13.2"/>
    <row r="122" spans="1:27" ht="13.2"/>
    <row r="123" spans="1:27" ht="13.2"/>
    <row r="124" spans="1:27" ht="13.2"/>
    <row r="125" spans="1:27" ht="13.2"/>
    <row r="126" spans="1:27" ht="13.2"/>
    <row r="127" spans="1:27" ht="13.2"/>
    <row r="128" spans="1:27" ht="13.2"/>
    <row r="129" spans="1:27" ht="13.2"/>
    <row r="130" spans="1:27" ht="13.2"/>
    <row r="131" spans="1:27" ht="13.2"/>
    <row r="132" spans="1:27" ht="13.2"/>
    <row r="133" spans="1:27" ht="13.2"/>
    <row r="134" spans="1:27" ht="13.2"/>
    <row r="135" spans="1:27" ht="13.2"/>
    <row r="136" spans="1:27" ht="13.2"/>
    <row r="137" spans="1:27" ht="13.2"/>
    <row r="138" spans="1:27" ht="13.2"/>
    <row r="139" spans="1:27" ht="13.2"/>
    <row r="140" spans="1:27" ht="13.2"/>
    <row r="141" spans="1:27" ht="13.2"/>
    <row r="142" spans="1:27" ht="13.2"/>
    <row r="143" spans="1:27" ht="13.2"/>
    <row r="144" spans="1:27" ht="13.2"/>
    <row r="145" spans="1:27" ht="13.2"/>
    <row r="146" spans="1:27" ht="13.2"/>
    <row r="147" spans="1:27" ht="13.2"/>
    <row r="148" spans="1:27" ht="13.2"/>
    <row r="149" spans="1:27" ht="13.2"/>
    <row r="150" spans="1:27" ht="13.2"/>
    <row r="151" spans="1:27" ht="13.2"/>
    <row r="152" spans="1:27" ht="13.2"/>
    <row r="153" spans="1:27" ht="13.2"/>
    <row r="154" spans="1:27" ht="13.2"/>
    <row r="155" spans="1:27" ht="13.2"/>
    <row r="156" spans="1:27" ht="13.2"/>
    <row r="157" spans="1:27" ht="13.2"/>
    <row r="158" spans="1:27" ht="13.2"/>
    <row r="159" spans="1:27" ht="13.2"/>
    <row r="160" spans="1:27" ht="13.2"/>
    <row r="161" spans="1:27" ht="13.2"/>
    <row r="162" spans="1:27" ht="13.2"/>
    <row r="163" spans="1:27" ht="13.2"/>
    <row r="164" spans="1:27" ht="13.2"/>
    <row r="165" spans="1:27" ht="13.2"/>
    <row r="166" spans="1:27" ht="13.2"/>
    <row r="167" spans="1:27" ht="13.2"/>
    <row r="168" spans="1:27" ht="13.2"/>
    <row r="169" spans="1:27" ht="13.2"/>
    <row r="170" spans="1:27" ht="13.2"/>
    <row r="171" spans="1:27" ht="13.2"/>
    <row r="172" spans="1:27" ht="13.2"/>
    <row r="173" spans="1:27" ht="13.2"/>
    <row r="174" spans="1:27" ht="13.2"/>
    <row r="175" spans="1:27" ht="13.2"/>
    <row r="176" spans="1:27" ht="13.2"/>
    <row r="177" spans="1:27" ht="13.2"/>
    <row r="178" spans="1:27" ht="13.2"/>
    <row r="179" spans="1:27" ht="13.2"/>
    <row r="180" spans="1:27" ht="13.2"/>
    <row r="181" spans="1:27" ht="13.2"/>
    <row r="182" spans="1:27" ht="13.2"/>
    <row r="183" spans="1:27" ht="13.2"/>
    <row r="184" spans="1:27" ht="13.2"/>
    <row r="185" spans="1:27" ht="13.2"/>
    <row r="186" spans="1:27" ht="13.2"/>
    <row r="187" spans="1:27" ht="13.2"/>
    <row r="188" spans="1:27" ht="13.2"/>
    <row r="189" spans="1:27" ht="13.2"/>
    <row r="190" spans="1:27" ht="13.2"/>
    <row r="191" spans="1:27" ht="13.2"/>
    <row r="192" spans="1:27" ht="13.2"/>
    <row r="193" spans="1:27" ht="13.2"/>
    <row r="194" spans="1:27" ht="13.2"/>
    <row r="195" spans="1:27" ht="13.2"/>
    <row r="196" spans="1:27" ht="13.2"/>
    <row r="197" spans="1:27" ht="13.2"/>
    <row r="198" spans="1:27" ht="13.2"/>
    <row r="199" spans="1:27" ht="13.2"/>
    <row r="200" spans="1:27" ht="13.2"/>
    <row r="201" spans="1:27" ht="13.2"/>
    <row r="202" spans="1:27" ht="13.2"/>
    <row r="203" spans="1:27" ht="13.2"/>
    <row r="204" spans="1:27" ht="13.2"/>
    <row r="205" spans="1:27" ht="13.2"/>
    <row r="206" spans="1:27" ht="13.2"/>
    <row r="207" spans="1:27" ht="13.2"/>
    <row r="208" spans="1:27" ht="13.2"/>
    <row r="209" spans="1:27" ht="13.2"/>
    <row r="210" spans="1:27" ht="13.2"/>
    <row r="211" spans="1:27" ht="13.2"/>
    <row r="212" spans="1:27" ht="13.2"/>
    <row r="213" spans="1:27" ht="13.2"/>
    <row r="214" spans="1:27" ht="13.2"/>
    <row r="215" spans="1:27" ht="13.2"/>
    <row r="216" spans="1:27" ht="13.2"/>
    <row r="217" spans="1:27" ht="13.2"/>
    <row r="218" spans="1:27" ht="13.2"/>
    <row r="219" spans="1:27" ht="13.2"/>
    <row r="220" spans="1:27" ht="13.2"/>
    <row r="221" spans="1:27" ht="13.2"/>
    <row r="222" spans="1:27" ht="13.2"/>
    <row r="223" spans="1:27" ht="13.2"/>
    <row r="224" spans="1:27" ht="13.2"/>
    <row r="225" spans="1:27" ht="13.2"/>
    <row r="226" spans="1:27" ht="13.2"/>
    <row r="227" spans="1:27" ht="13.2"/>
    <row r="228" spans="1:27" ht="13.2"/>
    <row r="229" spans="1:27" ht="13.2"/>
    <row r="230" spans="1:27" ht="13.2"/>
    <row r="231" spans="1:27" ht="13.2"/>
    <row r="232" spans="1:27" ht="13.2"/>
    <row r="233" spans="1:27" ht="13.2"/>
    <row r="234" spans="1:27" ht="13.2"/>
    <row r="235" spans="1:27" ht="13.2"/>
    <row r="236" spans="1:27" ht="13.2"/>
    <row r="237" spans="1:27" ht="13.2"/>
    <row r="238" spans="1:27" ht="13.2"/>
    <row r="239" spans="1:27" ht="13.2"/>
    <row r="240" spans="1:27" ht="13.2"/>
    <row r="241" spans="1:27" ht="13.2"/>
    <row r="242" spans="1:27" ht="13.2"/>
    <row r="243" spans="1:27" ht="13.2"/>
    <row r="244" spans="1:27" ht="13.2"/>
    <row r="245" spans="1:27" ht="13.2"/>
    <row r="246" spans="1:27" ht="13.2"/>
    <row r="247" spans="1:27" ht="13.2"/>
    <row r="248" spans="1:27" ht="13.2"/>
    <row r="249" spans="1:27" ht="13.2"/>
    <row r="250" spans="1:27" ht="13.2"/>
    <row r="251" spans="1:27" ht="13.2"/>
    <row r="252" spans="1:27" ht="13.2"/>
    <row r="253" spans="1:27" ht="13.2"/>
    <row r="254" spans="1:27" ht="13.2"/>
    <row r="255" spans="1:27" ht="13.2"/>
    <row r="256" spans="1:27" ht="13.2"/>
    <row r="257" spans="1:27" ht="13.2"/>
    <row r="258" spans="1:27" ht="13.2"/>
    <row r="259" spans="1:27" ht="13.2"/>
    <row r="260" spans="1:27" ht="13.2"/>
    <row r="261" spans="1:27" ht="13.2"/>
    <row r="262" spans="1:27" ht="13.2"/>
    <row r="263" spans="1:27" ht="13.2"/>
    <row r="264" spans="1:27" ht="13.2"/>
    <row r="265" spans="1:27" ht="13.2"/>
    <row r="266" spans="1:27" ht="13.2"/>
    <row r="267" spans="1:27" ht="13.2"/>
    <row r="268" spans="1:27" ht="13.2"/>
    <row r="269" spans="1:27" ht="13.2"/>
    <row r="270" spans="1:27" ht="13.2"/>
    <row r="271" spans="1:27" ht="13.2"/>
    <row r="272" spans="1:27" ht="13.2"/>
    <row r="273" spans="1:27" ht="13.2"/>
    <row r="274" spans="1:27" ht="13.2"/>
    <row r="275" spans="1:27" ht="13.2"/>
    <row r="276" spans="1:27" ht="13.2"/>
    <row r="277" spans="1:27" ht="13.2"/>
    <row r="278" spans="1:27" ht="13.2"/>
    <row r="279" spans="1:27" ht="13.2"/>
    <row r="280" spans="1:27" ht="13.2"/>
    <row r="281" spans="1:27" ht="13.2"/>
    <row r="282" spans="1:27" ht="13.2"/>
    <row r="283" spans="1:27" ht="13.2"/>
    <row r="284" spans="1:27" ht="13.2"/>
    <row r="285" spans="1:27" ht="13.2"/>
    <row r="286" spans="1:27" ht="13.2"/>
    <row r="287" spans="1:27" ht="13.2"/>
    <row r="288" spans="1:27" ht="13.2"/>
    <row r="289" spans="1:27" ht="13.2"/>
    <row r="290" spans="1:27" ht="13.2"/>
    <row r="291" spans="1:27" ht="13.2"/>
    <row r="292" spans="1:27" ht="13.2"/>
    <row r="293" spans="1:27" ht="13.2"/>
    <row r="294" spans="1:27" ht="13.2"/>
    <row r="295" spans="1:27" ht="13.2"/>
    <row r="296" spans="1:27" ht="13.2"/>
    <row r="297" spans="1:27" ht="13.2"/>
    <row r="298" spans="1:27" ht="13.2"/>
    <row r="299" spans="1:27" ht="13.2"/>
    <row r="300" spans="1:27" ht="13.2"/>
    <row r="301" spans="1:27" ht="13.2"/>
    <row r="302" spans="1:27" ht="13.2"/>
    <row r="303" spans="1:27" ht="13.2"/>
    <row r="304" spans="1:27" ht="13.2"/>
    <row r="305" spans="1:27" ht="13.2"/>
    <row r="306" spans="1:27" ht="13.2"/>
    <row r="307" spans="1:27" ht="13.2"/>
    <row r="308" spans="1:27" ht="13.2"/>
    <row r="309" spans="1:27" ht="13.2"/>
    <row r="310" spans="1:27" ht="13.2"/>
    <row r="311" spans="1:27" ht="13.2"/>
    <row r="312" spans="1:27" ht="13.2"/>
    <row r="313" spans="1:27" ht="13.2"/>
    <row r="314" spans="1:27" ht="13.2"/>
    <row r="315" spans="1:27" ht="13.2"/>
    <row r="316" spans="1:27" ht="13.2"/>
    <row r="317" spans="1:27" ht="13.2"/>
    <row r="318" spans="1:27" ht="13.2"/>
    <row r="319" spans="1:27" ht="13.2"/>
    <row r="320" spans="1:27" ht="13.2"/>
    <row r="321" spans="1:27" ht="13.2"/>
    <row r="322" spans="1:27" ht="13.2"/>
    <row r="323" spans="1:27" ht="13.2"/>
    <row r="324" spans="1:27" ht="13.2"/>
    <row r="325" spans="1:27" ht="13.2"/>
    <row r="326" spans="1:27" ht="13.2"/>
    <row r="327" spans="1:27" ht="13.2"/>
    <row r="328" spans="1:27" ht="13.2"/>
    <row r="329" spans="1:27" ht="13.2"/>
    <row r="330" spans="1:27" ht="13.2"/>
    <row r="331" spans="1:27" ht="13.2"/>
    <row r="332" spans="1:27" ht="13.2"/>
    <row r="333" spans="1:27" ht="13.2"/>
    <row r="334" spans="1:27" ht="13.2"/>
    <row r="335" spans="1:27" ht="13.2"/>
    <row r="336" spans="1:27" ht="13.2"/>
    <row r="337" spans="1:27" ht="13.2"/>
    <row r="338" spans="1:27" ht="13.2"/>
    <row r="339" spans="1:27" ht="13.2"/>
    <row r="340" spans="1:27" ht="13.2"/>
    <row r="341" spans="1:27" ht="13.2"/>
    <row r="342" spans="1:27" ht="13.2"/>
    <row r="343" spans="1:27" ht="13.2"/>
    <row r="344" spans="1:27" ht="13.2"/>
    <row r="345" spans="1:27" ht="13.2"/>
    <row r="346" spans="1:27" ht="13.2"/>
    <row r="347" spans="1:27" ht="13.2"/>
    <row r="348" spans="1:27" ht="13.2"/>
    <row r="349" spans="1:27" ht="13.2"/>
    <row r="350" spans="1:27" ht="13.2"/>
    <row r="351" spans="1:27" ht="13.2"/>
    <row r="352" spans="1:27" ht="13.2"/>
    <row r="353" spans="1:27" ht="13.2"/>
    <row r="354" spans="1:27" ht="13.2"/>
    <row r="355" spans="1:27" ht="13.2"/>
    <row r="356" spans="1:27" ht="13.2"/>
    <row r="357" spans="1:27" ht="13.2"/>
    <row r="358" spans="1:27" ht="13.2"/>
    <row r="359" spans="1:27" ht="13.2"/>
    <row r="360" spans="1:27" ht="13.2"/>
    <row r="361" spans="1:27" ht="13.2"/>
    <row r="362" spans="1:27" ht="13.2"/>
    <row r="363" spans="1:27" ht="13.2"/>
    <row r="364" spans="1:27" ht="13.2"/>
    <row r="365" spans="1:27" ht="13.2"/>
    <row r="366" spans="1:27" ht="13.2"/>
    <row r="367" spans="1:27" ht="13.2"/>
    <row r="368" spans="1:27" ht="13.2"/>
    <row r="369" spans="1:27" ht="13.2"/>
    <row r="370" spans="1:27" ht="13.2"/>
    <row r="371" spans="1:27" ht="13.2"/>
    <row r="372" spans="1:27" ht="13.2"/>
    <row r="373" spans="1:27" ht="13.2"/>
    <row r="374" spans="1:27" ht="13.2"/>
    <row r="375" spans="1:27" ht="13.2"/>
    <row r="376" spans="1:27" ht="13.2"/>
    <row r="377" spans="1:27" ht="13.2"/>
    <row r="378" spans="1:27" ht="13.2"/>
    <row r="379" spans="1:27" ht="13.2"/>
    <row r="380" spans="1:27" ht="13.2"/>
    <row r="381" spans="1:27" ht="13.2"/>
    <row r="382" spans="1:27" ht="13.2"/>
    <row r="383" spans="1:27" ht="13.2"/>
    <row r="384" spans="1:27" ht="13.2"/>
    <row r="385" spans="1:27" ht="13.2"/>
    <row r="386" spans="1:27" ht="13.2"/>
    <row r="387" spans="1:27" ht="13.2"/>
    <row r="388" spans="1:27" ht="13.2"/>
    <row r="389" spans="1:27" ht="13.2"/>
    <row r="390" spans="1:27" ht="13.2"/>
    <row r="391" spans="1:27" ht="13.2"/>
    <row r="392" spans="1:27" ht="13.2"/>
    <row r="393" spans="1:27" ht="13.2"/>
    <row r="394" spans="1:27" ht="13.2"/>
    <row r="395" spans="1:27" ht="13.2"/>
    <row r="396" spans="1:27" ht="13.2"/>
    <row r="397" spans="1:27" ht="13.2"/>
    <row r="398" spans="1:27" ht="13.2"/>
    <row r="399" spans="1:27" ht="13.2"/>
    <row r="400" spans="1:27" ht="13.2"/>
    <row r="401" spans="1:27" ht="13.2"/>
    <row r="402" spans="1:27" ht="13.2"/>
    <row r="403" spans="1:27" ht="13.2"/>
    <row r="404" spans="1:27" ht="13.2"/>
    <row r="405" spans="1:27" ht="13.2"/>
    <row r="406" spans="1:27" ht="13.2"/>
    <row r="407" spans="1:27" ht="13.2"/>
    <row r="408" spans="1:27" ht="13.2"/>
    <row r="409" spans="1:27" ht="13.2"/>
    <row r="410" spans="1:27" ht="13.2"/>
    <row r="411" spans="1:27" ht="13.2"/>
    <row r="412" spans="1:27" ht="13.2"/>
    <row r="413" spans="1:27" ht="13.2"/>
    <row r="414" spans="1:27" ht="13.2"/>
    <row r="415" spans="1:27" ht="13.2"/>
    <row r="416" spans="1:27" ht="13.2"/>
    <row r="417" spans="1:27" ht="13.2"/>
    <row r="418" spans="1:27" ht="13.2"/>
    <row r="419" spans="1:27" ht="13.2"/>
    <row r="420" spans="1:27" ht="13.2"/>
    <row r="421" spans="1:27" ht="13.2"/>
    <row r="422" spans="1:27" ht="13.2"/>
    <row r="423" spans="1:27" ht="13.2"/>
    <row r="424" spans="1:27" ht="13.2"/>
    <row r="425" spans="1:27" ht="13.2"/>
    <row r="426" spans="1:27" ht="13.2"/>
    <row r="427" spans="1:27" ht="13.2"/>
    <row r="428" spans="1:27" ht="13.2"/>
    <row r="429" spans="1:27" ht="13.2"/>
    <row r="430" spans="1:27" ht="13.2"/>
    <row r="431" spans="1:27" ht="13.2"/>
    <row r="432" spans="1:27" ht="13.2"/>
    <row r="433" spans="1:27" ht="13.2"/>
    <row r="434" spans="1:27" ht="13.2"/>
    <row r="435" spans="1:27" ht="13.2"/>
    <row r="436" spans="1:27" ht="13.2"/>
    <row r="437" spans="1:27" ht="13.2"/>
    <row r="438" spans="1:27" ht="13.2"/>
    <row r="439" spans="1:27" ht="13.2"/>
    <row r="440" spans="1:27" ht="13.2"/>
    <row r="441" spans="1:27" ht="13.2"/>
    <row r="442" spans="1:27" ht="13.2"/>
    <row r="443" spans="1:27" ht="13.2"/>
    <row r="444" spans="1:27" ht="13.2"/>
    <row r="445" spans="1:27" ht="13.2"/>
    <row r="446" spans="1:27" ht="13.2"/>
    <row r="447" spans="1:27" ht="13.2"/>
    <row r="448" spans="1:27" ht="13.2"/>
    <row r="449" spans="1:27" ht="13.2"/>
    <row r="450" spans="1:27" ht="13.2"/>
    <row r="451" spans="1:27" ht="13.2"/>
    <row r="452" spans="1:27" ht="13.2"/>
    <row r="453" spans="1:27" ht="13.2"/>
    <row r="454" spans="1:27" ht="13.2"/>
    <row r="455" spans="1:27" ht="13.2"/>
    <row r="456" spans="1:27" ht="13.2"/>
    <row r="457" spans="1:27" ht="13.2"/>
    <row r="458" spans="1:27" ht="13.2"/>
    <row r="459" spans="1:27" ht="13.2"/>
    <row r="460" spans="1:27" ht="13.2"/>
    <row r="461" spans="1:27" ht="13.2"/>
    <row r="462" spans="1:27" ht="13.2"/>
    <row r="463" spans="1:27" ht="13.2"/>
    <row r="464" spans="1:27" ht="13.2"/>
    <row r="465" spans="1:27" ht="13.2"/>
    <row r="466" spans="1:27" ht="13.2"/>
    <row r="467" spans="1:27" ht="13.2"/>
    <row r="468" spans="1:27" ht="13.2"/>
    <row r="469" spans="1:27" ht="13.2"/>
    <row r="470" spans="1:27" ht="13.2"/>
    <row r="471" spans="1:27" ht="13.2"/>
    <row r="472" spans="1:27" ht="13.2"/>
    <row r="473" spans="1:27" ht="13.2"/>
    <row r="474" spans="1:27" ht="13.2"/>
    <row r="475" spans="1:27" ht="13.2"/>
    <row r="476" spans="1:27" ht="13.2"/>
    <row r="477" spans="1:27" ht="13.2"/>
    <row r="478" spans="1:27" ht="13.2"/>
    <row r="479" spans="1:27" ht="13.2"/>
    <row r="480" spans="1:27" ht="13.2"/>
    <row r="481" spans="1:27" ht="13.2"/>
    <row r="482" spans="1:27" ht="13.2"/>
    <row r="483" spans="1:27" ht="13.2"/>
    <row r="484" spans="1:27" ht="13.2"/>
    <row r="485" spans="1:27" ht="13.2"/>
    <row r="486" spans="1:27" ht="13.2"/>
    <row r="487" spans="1:27" ht="13.2"/>
    <row r="488" spans="1:27" ht="13.2"/>
    <row r="489" spans="1:27" ht="13.2"/>
    <row r="490" spans="1:27" ht="13.2"/>
    <row r="491" spans="1:27" ht="13.2"/>
    <row r="492" spans="1:27" ht="13.2"/>
    <row r="493" spans="1:27" ht="13.2"/>
    <row r="494" spans="1:27" ht="13.2"/>
    <row r="495" spans="1:27" ht="13.2"/>
    <row r="496" spans="1:27" ht="13.2"/>
    <row r="497" spans="1:27" ht="13.2"/>
    <row r="498" spans="1:27" ht="13.2"/>
    <row r="499" spans="1:27" ht="13.2"/>
    <row r="500" spans="1:27" ht="13.2"/>
    <row r="501" spans="1:27" ht="13.2"/>
    <row r="502" spans="1:27" ht="13.2"/>
    <row r="503" spans="1:27" ht="13.2"/>
    <row r="504" spans="1:27" ht="13.2"/>
    <row r="505" spans="1:27" ht="13.2"/>
    <row r="506" spans="1:27" ht="13.2"/>
    <row r="507" spans="1:27" ht="13.2"/>
    <row r="508" spans="1:27" ht="13.2"/>
    <row r="509" spans="1:27" ht="13.2"/>
    <row r="510" spans="1:27" ht="13.2"/>
    <row r="511" spans="1:27" ht="13.2"/>
    <row r="512" spans="1:27" ht="13.2"/>
    <row r="513" spans="1:27" ht="13.2"/>
    <row r="514" spans="1:27" ht="13.2"/>
    <row r="515" spans="1:27" ht="13.2"/>
    <row r="516" spans="1:27" ht="13.2"/>
    <row r="517" spans="1:27" ht="13.2"/>
    <row r="518" spans="1:27" ht="13.2"/>
    <row r="519" spans="1:27" ht="13.2"/>
    <row r="520" spans="1:27" ht="13.2"/>
    <row r="521" spans="1:27" ht="13.2"/>
    <row r="522" spans="1:27" ht="13.2"/>
    <row r="523" spans="1:27" ht="13.2"/>
    <row r="524" spans="1:27" ht="13.2"/>
    <row r="525" spans="1:27" ht="13.2"/>
    <row r="526" spans="1:27" ht="13.2"/>
    <row r="527" spans="1:27" ht="13.2"/>
    <row r="528" spans="1:27" ht="13.2"/>
    <row r="529" spans="1:27" ht="13.2"/>
    <row r="530" spans="1:27" ht="13.2"/>
    <row r="531" spans="1:27" ht="13.2"/>
    <row r="532" spans="1:27" ht="13.2"/>
    <row r="533" spans="1:27" ht="13.2"/>
    <row r="534" spans="1:27" ht="13.2"/>
    <row r="535" spans="1:27" ht="13.2"/>
    <row r="536" spans="1:27" ht="13.2"/>
    <row r="537" spans="1:27" ht="13.2"/>
    <row r="538" spans="1:27" ht="13.2"/>
    <row r="539" spans="1:27" ht="13.2"/>
    <row r="540" spans="1:27" ht="13.2"/>
    <row r="541" spans="1:27" ht="13.2"/>
    <row r="542" spans="1:27" ht="13.2"/>
    <row r="543" spans="1:27" ht="13.2"/>
    <row r="544" spans="1:27" ht="13.2"/>
    <row r="545" spans="1:27" ht="13.2"/>
    <row r="546" spans="1:27" ht="13.2"/>
    <row r="547" spans="1:27" ht="13.2"/>
    <row r="548" spans="1:27" ht="13.2"/>
    <row r="549" spans="1:27" ht="13.2"/>
    <row r="550" spans="1:27" ht="13.2"/>
    <row r="551" spans="1:27" ht="13.2"/>
    <row r="552" spans="1:27" ht="13.2"/>
    <row r="553" spans="1:27" ht="13.2"/>
    <row r="554" spans="1:27" ht="13.2"/>
    <row r="555" spans="1:27" ht="13.2"/>
    <row r="556" spans="1:27" ht="13.2"/>
    <row r="557" spans="1:27" ht="13.2"/>
    <row r="558" spans="1:27" ht="13.2"/>
    <row r="559" spans="1:27" ht="13.2"/>
    <row r="560" spans="1:27" ht="13.2"/>
    <row r="561" spans="1:27" ht="13.2"/>
    <row r="562" spans="1:27" ht="13.2"/>
    <row r="563" spans="1:27" ht="13.2"/>
    <row r="564" spans="1:27" ht="13.2"/>
    <row r="565" spans="1:27" ht="13.2"/>
    <row r="566" spans="1:27" ht="13.2"/>
    <row r="567" spans="1:27" ht="13.2"/>
    <row r="568" spans="1:27" ht="13.2"/>
    <row r="569" spans="1:27" ht="13.2"/>
    <row r="570" spans="1:27" ht="13.2"/>
    <row r="571" spans="1:27" ht="13.2"/>
    <row r="572" spans="1:27" ht="13.2"/>
    <row r="573" spans="1:27" ht="13.2"/>
    <row r="574" spans="1:27" ht="13.2"/>
    <row r="575" spans="1:27" ht="13.2"/>
    <row r="576" spans="1:27" ht="13.2"/>
    <row r="577" spans="1:27" ht="13.2"/>
    <row r="578" spans="1:27" ht="13.2"/>
    <row r="579" spans="1:27" ht="13.2"/>
    <row r="580" spans="1:27" ht="13.2"/>
    <row r="581" spans="1:27" ht="13.2"/>
    <row r="582" spans="1:27" ht="13.2"/>
    <row r="583" spans="1:27" ht="13.2"/>
    <row r="584" spans="1:27" ht="13.2"/>
    <row r="585" spans="1:27" ht="13.2"/>
    <row r="586" spans="1:27" ht="13.2"/>
    <row r="587" spans="1:27" ht="13.2"/>
    <row r="588" spans="1:27" ht="13.2"/>
    <row r="589" spans="1:27" ht="13.2"/>
    <row r="590" spans="1:27" ht="13.2"/>
    <row r="591" spans="1:27" ht="13.2"/>
    <row r="592" spans="1:27" ht="13.2"/>
    <row r="593" spans="1:27" ht="13.2"/>
    <row r="594" spans="1:27" ht="13.2"/>
    <row r="595" spans="1:27" ht="13.2"/>
    <row r="596" spans="1:27" ht="13.2"/>
    <row r="597" spans="1:27" ht="13.2"/>
    <row r="598" spans="1:27" ht="13.2"/>
    <row r="599" spans="1:27" ht="13.2"/>
    <row r="600" spans="1:27" ht="13.2"/>
    <row r="601" spans="1:27" ht="13.2"/>
    <row r="602" spans="1:27" ht="13.2"/>
    <row r="603" spans="1:27" ht="13.2"/>
    <row r="604" spans="1:27" ht="13.2"/>
    <row r="605" spans="1:27" ht="13.2"/>
    <row r="606" spans="1:27" ht="13.2"/>
    <row r="607" spans="1:27" ht="13.2"/>
    <row r="608" spans="1:27" ht="13.2"/>
    <row r="609" spans="1:27" ht="13.2"/>
    <row r="610" spans="1:27" ht="13.2"/>
    <row r="611" spans="1:27" ht="13.2"/>
    <row r="612" spans="1:27" ht="13.2"/>
    <row r="613" spans="1:27" ht="13.2"/>
    <row r="614" spans="1:27" ht="13.2"/>
    <row r="615" spans="1:27" ht="13.2"/>
    <row r="616" spans="1:27" ht="13.2"/>
    <row r="617" spans="1:27" ht="13.2"/>
    <row r="618" spans="1:27" ht="13.2"/>
    <row r="619" spans="1:27" ht="13.2"/>
    <row r="620" spans="1:27" ht="13.2"/>
    <row r="621" spans="1:27" ht="13.2"/>
    <row r="622" spans="1:27" ht="13.2"/>
    <row r="623" spans="1:27" ht="13.2"/>
    <row r="624" spans="1:27" ht="13.2"/>
    <row r="625" spans="1:27" ht="13.2"/>
    <row r="626" spans="1:27" ht="13.2"/>
    <row r="627" spans="1:27" ht="13.2"/>
    <row r="628" spans="1:27" ht="13.2"/>
    <row r="629" spans="1:27" ht="13.2"/>
    <row r="630" spans="1:27" ht="13.2"/>
    <row r="631" spans="1:27" ht="13.2"/>
    <row r="632" spans="1:27" ht="13.2"/>
    <row r="633" spans="1:27" ht="13.2"/>
    <row r="634" spans="1:27" ht="13.2"/>
    <row r="635" spans="1:27" ht="13.2"/>
    <row r="636" spans="1:27" ht="13.2"/>
    <row r="637" spans="1:27" ht="13.2"/>
    <row r="638" spans="1:27" ht="13.2"/>
    <row r="639" spans="1:27" ht="13.2"/>
    <row r="640" spans="1:27" ht="13.2"/>
    <row r="641" spans="1:27" ht="13.2"/>
    <row r="642" spans="1:27" ht="13.2"/>
    <row r="643" spans="1:27" ht="13.2"/>
    <row r="644" spans="1:27" ht="13.2"/>
    <row r="645" spans="1:27" ht="13.2"/>
    <row r="646" spans="1:27" ht="13.2"/>
    <row r="647" spans="1:27" ht="13.2"/>
    <row r="648" spans="1:27" ht="13.2"/>
    <row r="649" spans="1:27" ht="13.2"/>
    <row r="650" spans="1:27" ht="13.2"/>
    <row r="651" spans="1:27" ht="13.2"/>
    <row r="652" spans="1:27" ht="13.2"/>
    <row r="653" spans="1:27" ht="13.2"/>
    <row r="654" spans="1:27" ht="13.2"/>
    <row r="655" spans="1:27" ht="13.2"/>
    <row r="656" spans="1:27" ht="13.2"/>
    <row r="657" spans="1:27" ht="13.2"/>
    <row r="658" spans="1:27" ht="13.2"/>
    <row r="659" spans="1:27" ht="13.2"/>
    <row r="660" spans="1:27" ht="13.2"/>
    <row r="661" spans="1:27" ht="13.2"/>
    <row r="662" spans="1:27" ht="13.2"/>
    <row r="663" spans="1:27" ht="13.2"/>
    <row r="664" spans="1:27" ht="13.2"/>
    <row r="665" spans="1:27" ht="13.2"/>
    <row r="666" spans="1:27" ht="13.2"/>
    <row r="667" spans="1:27" ht="13.2"/>
    <row r="668" spans="1:27" ht="13.2"/>
    <row r="669" spans="1:27" ht="13.2"/>
    <row r="670" spans="1:27" ht="13.2"/>
    <row r="671" spans="1:27" ht="13.2"/>
    <row r="672" spans="1:27" ht="13.2"/>
    <row r="673" spans="1:27" ht="13.2"/>
    <row r="674" spans="1:27" ht="13.2"/>
    <row r="675" spans="1:27" ht="13.2"/>
    <row r="676" spans="1:27" ht="13.2"/>
    <row r="677" spans="1:27" ht="13.2"/>
    <row r="678" spans="1:27" ht="13.2"/>
    <row r="679" spans="1:27" ht="13.2"/>
    <row r="680" spans="1:27" ht="13.2"/>
    <row r="681" spans="1:27" ht="13.2"/>
    <row r="682" spans="1:27" ht="13.2"/>
    <row r="683" spans="1:27" ht="13.2"/>
    <row r="684" spans="1:27" ht="13.2"/>
    <row r="685" spans="1:27" ht="13.2"/>
    <row r="686" spans="1:27" ht="13.2"/>
    <row r="687" spans="1:27" ht="13.2"/>
    <row r="688" spans="1:27" ht="13.2"/>
    <row r="689" spans="1:27" ht="13.2"/>
    <row r="690" spans="1:27" ht="13.2"/>
    <row r="691" spans="1:27" ht="13.2"/>
    <row r="692" spans="1:27" ht="13.2"/>
    <row r="693" spans="1:27" ht="13.2"/>
    <row r="694" spans="1:27" ht="13.2"/>
    <row r="695" spans="1:27" ht="13.2"/>
    <row r="696" spans="1:27" ht="13.2"/>
    <row r="697" spans="1:27" ht="13.2"/>
    <row r="698" spans="1:27" ht="13.2"/>
    <row r="699" spans="1:27" ht="13.2"/>
    <row r="700" spans="1:27" ht="13.2"/>
    <row r="701" spans="1:27" ht="13.2"/>
    <row r="702" spans="1:27" ht="13.2"/>
    <row r="703" spans="1:27" ht="13.2"/>
    <row r="704" spans="1:27" ht="13.2"/>
    <row r="705" spans="1:27" ht="13.2"/>
    <row r="706" spans="1:27" ht="13.2"/>
    <row r="707" spans="1:27" ht="13.2"/>
    <row r="708" spans="1:27" ht="13.2"/>
    <row r="709" spans="1:27" ht="13.2"/>
    <row r="710" spans="1:27" ht="13.2"/>
    <row r="711" spans="1:27" ht="13.2"/>
    <row r="712" spans="1:27" ht="13.2"/>
    <row r="713" spans="1:27" ht="13.2"/>
    <row r="714" spans="1:27" ht="13.2"/>
    <row r="715" spans="1:27" ht="13.2"/>
    <row r="716" spans="1:27" ht="13.2"/>
    <row r="717" spans="1:27" ht="13.2"/>
    <row r="718" spans="1:27" ht="13.2"/>
    <row r="719" spans="1:27" ht="13.2"/>
    <row r="720" spans="1:27" ht="13.2"/>
    <row r="721" spans="1:27" ht="13.2"/>
    <row r="722" spans="1:27" ht="13.2"/>
    <row r="723" spans="1:27" ht="13.2"/>
    <row r="724" spans="1:27" ht="13.2"/>
    <row r="725" spans="1:27" ht="13.2"/>
    <row r="726" spans="1:27" ht="13.2"/>
    <row r="727" spans="1:27" ht="13.2"/>
    <row r="728" spans="1:27" ht="13.2"/>
    <row r="729" spans="1:27" ht="13.2"/>
    <row r="730" spans="1:27" ht="13.2"/>
    <row r="731" spans="1:27" ht="13.2"/>
    <row r="732" spans="1:27" ht="13.2"/>
    <row r="733" spans="1:27" ht="13.2"/>
    <row r="734" spans="1:27" ht="13.2"/>
    <row r="735" spans="1:27" ht="13.2"/>
    <row r="736" spans="1:27" ht="13.2"/>
    <row r="737" spans="1:27" ht="13.2"/>
    <row r="738" spans="1:27" ht="13.2"/>
    <row r="739" spans="1:27" ht="13.2"/>
    <row r="740" spans="1:27" ht="13.2"/>
    <row r="741" spans="1:27" ht="13.2"/>
    <row r="742" spans="1:27" ht="13.2"/>
    <row r="743" spans="1:27" ht="13.2"/>
    <row r="744" spans="1:27" ht="13.2"/>
    <row r="745" spans="1:27" ht="13.2"/>
    <row r="746" spans="1:27" ht="13.2"/>
    <row r="747" spans="1:27" ht="13.2"/>
    <row r="748" spans="1:27" ht="13.2"/>
    <row r="749" spans="1:27" ht="13.2"/>
    <row r="750" spans="1:27" ht="13.2"/>
    <row r="751" spans="1:27" ht="13.2"/>
    <row r="752" spans="1:27" ht="13.2"/>
    <row r="753" spans="1:27" ht="13.2"/>
    <row r="754" spans="1:27" ht="13.2"/>
    <row r="755" spans="1:27" ht="13.2"/>
    <row r="756" spans="1:27" ht="13.2"/>
    <row r="757" spans="1:27" ht="13.2"/>
    <row r="758" spans="1:27" ht="13.2"/>
    <row r="759" spans="1:27" ht="13.2"/>
    <row r="760" spans="1:27" ht="13.2"/>
    <row r="761" spans="1:27" ht="13.2"/>
    <row r="762" spans="1:27" ht="13.2"/>
    <row r="763" spans="1:27" ht="13.2"/>
    <row r="764" spans="1:27" ht="13.2"/>
    <row r="765" spans="1:27" ht="13.2"/>
    <row r="766" spans="1:27" ht="13.2"/>
    <row r="767" spans="1:27" ht="13.2"/>
    <row r="768" spans="1:27" ht="13.2"/>
    <row r="769" spans="1:27" ht="13.2"/>
    <row r="770" spans="1:27" ht="13.2"/>
    <row r="771" spans="1:27" ht="13.2"/>
    <row r="772" spans="1:27" ht="13.2"/>
    <row r="773" spans="1:27" ht="13.2"/>
    <row r="774" spans="1:27" ht="13.2"/>
    <row r="775" spans="1:27" ht="13.2"/>
    <row r="776" spans="1:27" ht="13.2"/>
    <row r="777" spans="1:27" ht="13.2"/>
    <row r="778" spans="1:27" ht="13.2"/>
    <row r="779" spans="1:27" ht="13.2"/>
    <row r="780" spans="1:27" ht="13.2"/>
    <row r="781" spans="1:27" ht="13.2"/>
    <row r="782" spans="1:27" ht="13.2"/>
    <row r="783" spans="1:27" ht="13.2"/>
    <row r="784" spans="1:27" ht="13.2"/>
    <row r="785" spans="1:27" ht="13.2"/>
    <row r="786" spans="1:27" ht="13.2"/>
    <row r="787" spans="1:27" ht="13.2"/>
    <row r="788" spans="1:27" ht="13.2"/>
    <row r="789" spans="1:27" ht="13.2"/>
    <row r="790" spans="1:27" ht="13.2"/>
    <row r="791" spans="1:27" ht="13.2"/>
    <row r="792" spans="1:27" ht="13.2"/>
    <row r="793" spans="1:27" ht="13.2"/>
    <row r="794" spans="1:27" ht="13.2"/>
    <row r="795" spans="1:27" ht="13.2"/>
    <row r="796" spans="1:27" ht="13.2"/>
    <row r="797" spans="1:27" ht="13.2"/>
    <row r="798" spans="1:27" ht="13.2"/>
    <row r="799" spans="1:27" ht="13.2"/>
    <row r="800" spans="1:27" ht="13.2"/>
    <row r="801" spans="1:27" ht="13.2"/>
    <row r="802" spans="1:27" ht="13.2"/>
    <row r="803" spans="1:27" ht="13.2"/>
    <row r="804" spans="1:27" ht="13.2"/>
    <row r="805" spans="1:27" ht="13.2"/>
    <row r="806" spans="1:27" ht="13.2"/>
    <row r="807" spans="1:27" ht="13.2"/>
    <row r="808" spans="1:27" ht="13.2"/>
    <row r="809" spans="1:27" ht="13.2"/>
    <row r="810" spans="1:27" ht="13.2"/>
    <row r="811" spans="1:27" ht="13.2"/>
    <row r="812" spans="1:27" ht="13.2"/>
    <row r="813" spans="1:27" ht="13.2"/>
    <row r="814" spans="1:27" ht="13.2"/>
    <row r="815" spans="1:27" ht="13.2"/>
    <row r="816" spans="1:27" ht="13.2"/>
    <row r="817" spans="1:27" ht="13.2"/>
    <row r="818" spans="1:27" ht="13.2"/>
    <row r="819" spans="1:27" ht="13.2"/>
    <row r="820" spans="1:27" ht="13.2"/>
    <row r="821" spans="1:27" ht="13.2"/>
    <row r="822" spans="1:27" ht="13.2"/>
    <row r="823" spans="1:27" ht="13.2"/>
    <row r="824" spans="1:27" ht="13.2"/>
    <row r="825" spans="1:27" ht="13.2"/>
    <row r="826" spans="1:27" ht="13.2"/>
    <row r="827" spans="1:27" ht="13.2"/>
    <row r="828" spans="1:27" ht="13.2"/>
    <row r="829" spans="1:27" ht="13.2"/>
    <row r="830" spans="1:27" ht="13.2"/>
    <row r="831" spans="1:27" ht="13.2"/>
    <row r="832" spans="1:27" ht="13.2"/>
    <row r="833" spans="1:27" ht="13.2"/>
    <row r="834" spans="1:27" ht="13.2"/>
    <row r="835" spans="1:27" ht="13.2"/>
    <row r="836" spans="1:27" ht="13.2"/>
    <row r="837" spans="1:27" ht="13.2"/>
    <row r="838" spans="1:27" ht="13.2"/>
    <row r="839" spans="1:27" ht="13.2"/>
    <row r="840" spans="1:27" ht="13.2"/>
    <row r="841" spans="1:27" ht="13.2"/>
    <row r="842" spans="1:27" ht="13.2"/>
    <row r="843" spans="1:27" ht="13.2"/>
    <row r="844" spans="1:27" ht="13.2"/>
    <row r="845" spans="1:27" ht="13.2"/>
    <row r="846" spans="1:27" ht="13.2"/>
    <row r="847" spans="1:27" ht="13.2"/>
    <row r="848" spans="1:27" ht="13.2"/>
    <row r="849" spans="1:27" ht="13.2"/>
    <row r="850" spans="1:27" ht="13.2"/>
    <row r="851" spans="1:27" ht="13.2"/>
    <row r="852" spans="1:27" ht="13.2"/>
    <row r="853" spans="1:27" ht="13.2"/>
    <row r="854" spans="1:27" ht="13.2"/>
    <row r="855" spans="1:27" ht="13.2"/>
    <row r="856" spans="1:27" ht="13.2"/>
    <row r="857" spans="1:27" ht="13.2"/>
    <row r="858" spans="1:27" ht="13.2"/>
    <row r="859" spans="1:27" ht="13.2"/>
    <row r="860" spans="1:27" ht="13.2"/>
    <row r="861" spans="1:27" ht="13.2"/>
    <row r="862" spans="1:27" ht="13.2"/>
    <row r="863" spans="1:27" ht="13.2"/>
    <row r="864" spans="1:27" ht="13.2"/>
    <row r="865" spans="1:27" ht="13.2"/>
    <row r="866" spans="1:27" ht="13.2"/>
    <row r="867" spans="1:27" ht="13.2"/>
    <row r="868" spans="1:27" ht="13.2"/>
    <row r="869" spans="1:27" ht="13.2"/>
    <row r="870" spans="1:27" ht="13.2"/>
    <row r="871" spans="1:27" ht="13.2"/>
    <row r="872" spans="1:27" ht="13.2"/>
    <row r="873" spans="1:27" ht="13.2"/>
    <row r="874" spans="1:27" ht="13.2"/>
    <row r="875" spans="1:27" ht="13.2"/>
    <row r="876" spans="1:27" ht="13.2"/>
    <row r="877" spans="1:27" ht="13.2"/>
    <row r="878" spans="1:27" ht="13.2"/>
    <row r="879" spans="1:27" ht="13.2"/>
    <row r="880" spans="1:27" ht="13.2"/>
    <row r="881" spans="1:27" ht="13.2"/>
    <row r="882" spans="1:27" ht="13.2"/>
    <row r="883" spans="1:27" ht="13.2"/>
    <row r="884" spans="1:27" ht="13.2"/>
    <row r="885" spans="1:27" ht="13.2"/>
    <row r="886" spans="1:27" ht="13.2"/>
    <row r="887" spans="1:27" ht="13.2"/>
    <row r="888" spans="1:27" ht="13.2"/>
    <row r="889" spans="1:27" ht="13.2"/>
    <row r="890" spans="1:27" ht="13.2"/>
    <row r="891" spans="1:27" ht="13.2"/>
    <row r="892" spans="1:27" ht="13.2"/>
    <row r="893" spans="1:27" ht="13.2"/>
    <row r="894" spans="1:27" ht="13.2"/>
    <row r="895" spans="1:27" ht="13.2"/>
    <row r="896" spans="1:27" ht="13.2"/>
    <row r="897" spans="1:27" ht="13.2"/>
    <row r="898" spans="1:27" ht="13.2"/>
    <row r="899" spans="1:27" ht="13.2"/>
    <row r="900" spans="1:27" ht="13.2"/>
    <row r="901" spans="1:27" ht="13.2"/>
    <row r="902" spans="1:27" ht="13.2"/>
    <row r="903" spans="1:27" ht="13.2"/>
    <row r="904" spans="1:27" ht="13.2"/>
    <row r="905" spans="1:27" ht="13.2"/>
    <row r="906" spans="1:27" ht="13.2"/>
    <row r="907" spans="1:27" ht="13.2"/>
    <row r="908" spans="1:27" ht="13.2"/>
    <row r="909" spans="1:27" ht="13.2"/>
    <row r="910" spans="1:27" ht="13.2"/>
    <row r="911" spans="1:27" ht="13.2"/>
    <row r="912" spans="1:27" ht="13.2"/>
    <row r="913" spans="1:27" ht="13.2"/>
    <row r="914" spans="1:27" ht="13.2"/>
    <row r="915" spans="1:27" ht="13.2"/>
    <row r="916" spans="1:27" ht="13.2"/>
    <row r="917" spans="1:27" ht="13.2"/>
    <row r="918" spans="1:27" ht="13.2"/>
    <row r="919" spans="1:27" ht="13.2"/>
    <row r="920" spans="1:27" ht="13.2"/>
    <row r="921" spans="1:27" ht="13.2"/>
    <row r="922" spans="1:27" ht="13.2"/>
    <row r="923" spans="1:27" ht="13.2"/>
    <row r="924" spans="1:27" ht="13.2"/>
    <row r="925" spans="1:27" ht="13.2"/>
    <row r="926" spans="1:27" ht="13.2"/>
    <row r="927" spans="1:27" ht="13.2"/>
    <row r="928" spans="1:27" ht="13.2"/>
    <row r="929" spans="1:27" ht="13.2"/>
    <row r="930" spans="1:27" ht="13.2"/>
    <row r="931" spans="1:27" ht="13.2"/>
    <row r="932" spans="1:27" ht="13.2"/>
    <row r="933" spans="1:27" ht="13.2"/>
    <row r="934" spans="1:27" ht="13.2"/>
    <row r="935" spans="1:27" ht="13.2"/>
    <row r="936" spans="1:27" ht="13.2"/>
    <row r="937" spans="1:27" ht="13.2"/>
    <row r="938" spans="1:27" ht="13.2"/>
    <row r="939" spans="1:27" ht="13.2"/>
    <row r="940" spans="1:27" ht="13.2"/>
    <row r="941" spans="1:27" ht="13.2"/>
    <row r="942" spans="1:27" ht="13.2"/>
    <row r="943" spans="1:27" ht="13.2"/>
    <row r="944" spans="1:27" ht="13.2"/>
    <row r="945" spans="1:27" ht="13.2"/>
    <row r="946" spans="1:27" ht="13.2"/>
    <row r="947" spans="1:27" ht="13.2"/>
    <row r="948" spans="1:27" ht="13.2"/>
    <row r="949" spans="1:27" ht="13.2"/>
    <row r="950" spans="1:27" ht="13.2"/>
    <row r="951" spans="1:27" ht="13.2"/>
    <row r="952" spans="1:27" ht="13.2"/>
    <row r="953" spans="1:27" ht="13.2"/>
    <row r="954" spans="1:27" ht="13.2"/>
    <row r="955" spans="1:27" ht="13.2"/>
    <row r="956" spans="1:27" ht="13.2"/>
    <row r="957" spans="1:27" ht="13.2"/>
    <row r="958" spans="1:27" ht="13.2"/>
    <row r="959" spans="1:27" ht="13.2"/>
    <row r="960" spans="1:27" ht="13.2"/>
    <row r="961" spans="1:27" ht="13.2"/>
    <row r="962" spans="1:27" ht="13.2"/>
    <row r="963" spans="1:27" ht="13.2"/>
    <row r="964" spans="1:27" ht="13.2"/>
    <row r="965" spans="1:27" ht="13.2"/>
    <row r="966" spans="1:27" ht="13.2"/>
    <row r="967" spans="1:27" ht="13.2"/>
    <row r="968" spans="1:27" ht="13.2"/>
    <row r="969" spans="1:27" ht="13.2"/>
    <row r="970" spans="1:27" ht="13.2"/>
    <row r="971" spans="1:27" ht="13.2"/>
    <row r="972" spans="1:27" ht="13.2"/>
    <row r="973" spans="1:27" ht="13.2"/>
    <row r="974" spans="1:27" ht="13.2"/>
    <row r="975" spans="1:27" ht="13.2"/>
    <row r="976" spans="1:27" ht="13.2"/>
    <row r="977" spans="1:27" ht="13.2"/>
    <row r="978" spans="1:27" ht="13.2"/>
    <row r="979" spans="1:27" ht="13.2"/>
    <row r="980" spans="1:27" ht="13.2"/>
    <row r="981" spans="1:27" ht="13.2"/>
    <row r="982" spans="1:27" ht="13.2"/>
    <row r="983" spans="1:27" ht="13.2"/>
    <row r="984" spans="1:27" ht="13.2"/>
    <row r="985" spans="1:27" ht="13.2"/>
    <row r="986" spans="1:27" ht="13.2"/>
    <row r="987" spans="1:27" ht="13.2"/>
    <row r="988" spans="1:27" ht="13.2"/>
    <row r="989" spans="1:27" ht="13.2"/>
    <row r="990" spans="1:27" ht="13.2"/>
    <row r="991" spans="1:27" ht="13.2"/>
    <row r="992" spans="1:27" ht="13.2"/>
    <row r="993" spans="1:27" ht="13.2"/>
    <row r="994" spans="1:27" ht="13.2"/>
    <row r="995" spans="1:27" ht="13.2"/>
    <row r="996" spans="1:27" ht="13.2"/>
    <row r="997" spans="1:27" ht="13.2"/>
    <row r="998" spans="1:27" ht="13.2"/>
    <row r="999" spans="1:27" ht="13.2"/>
    <row r="1000" spans="1:27" ht="13.2"/>
    <row r="1001" spans="1:27" ht="13.2"/>
    <row r="1002" spans="1:27" ht="13.2"/>
    <row r="1003" spans="1:27" ht="13.2"/>
    <row r="1004" spans="1:27" ht="13.2"/>
    <row r="1005" spans="1:27" ht="13.2"/>
    <row r="1006" spans="1:27" ht="13.2"/>
  </sheetData>
  <sheetProtection formatCells="0" formatColumns="0" formatRows="0" insertColumns="0" insertRows="0" insertHyperlinks="0" deleteColumns="0" deleteRows="0" selectLockedCells="1" sort="0" autoFilter="0" pivotTables="0" selectUnlockedCells="1"/>
  <autoFilter ref="A14:H40"/>
  <conditionalFormatting sqref="E10:E12">
    <cfRule type="cellIs" dxfId="0" priority="1" stopIfTrue="1" operator="lessThan">
      <formula>0</formula>
    </cfRule>
  </conditionalFormatting>
  <printOptions/>
  <pageMargins left="0.7" right="0.7" top="0.75" bottom="0.75" header="0.3" footer="0.3"/>
  <pageSetup blackAndWhite="0" cellComments="asDisplayed" draft="0" errors="displayed" orientation="landscape" pageOrder="downThenOver" paperSize="1" scale="75" useFirstPageNumber="0"/>
  <headerFooter>
    <oddHeader/>
    <oddFooter/>
  </headerFooter>
  <drawing r:id="rId1"/>
</worksheet>
</file>

<file path=xl/worksheets/sheet3.xml><?xml version="1.0" encoding="utf-8"?>
<worksheet xmlns="http://schemas.openxmlformats.org/spreadsheetml/2006/main" xmlns:r="http://schemas.openxmlformats.org/officeDocument/2006/relationships" xmlns:gnmx="http://www.gnumeric.org/ext/spreadsheetml">
  <sheetPr>
    <tabColor rgb="FF70AD47"/>
    <pageSetUpPr fitToPage="0"/>
  </sheetPr>
  <dimension ref="A1:XFD1006"/>
  <sheetViews>
    <sheetView workbookViewId="0" zoomScale="70">
      <pane xSplit="3" topLeftCell="D1" activePane="topRight" state="frozen"/>
      <selection pane="topRight" activeCell="E5" sqref="E5"/>
    </sheetView>
  </sheetViews>
  <sheetFormatPr defaultRowHeight="15.75"/>
  <cols>
    <col min="1" max="1" style="1" width="40.88671875" customWidth="1"/>
    <col min="2" max="2" style="1" width="23.33203125" customWidth="1"/>
    <col min="3" max="3" style="1" width="19.109375" customWidth="1"/>
    <col min="4" max="4" style="1" width="20.5546875" customWidth="1"/>
    <col min="5" max="5" style="1" width="20.88671875" customWidth="1"/>
    <col min="6" max="6" style="1" width="14.88671875" customWidth="1"/>
    <col min="7" max="7" style="1" width="11.5546875" customWidth="1"/>
    <col min="8" max="8" style="1" width="15.33203125" customWidth="1"/>
    <col min="9" max="9" style="1" width="70" customWidth="1"/>
    <col min="10" max="21" style="1" width="14.441406250000002" bestFit="1" customWidth="1"/>
    <col min="22" max="22" style="1" width="31.109375" customWidth="1"/>
    <col min="23" max="24" style="1" width="14.441406250000002" bestFit="1" customWidth="1"/>
    <col min="25" max="25" style="1" width="17.44140625" customWidth="1"/>
    <col min="26" max="26" style="1" width="18.5546875" customWidth="1"/>
    <col min="27" max="27" style="1" width="22.6640625" customWidth="1"/>
    <col min="28" max="16384" style="1" width="14.441406250000002" bestFit="1" customWidth="1"/>
  </cols>
  <sheetData>
    <row r="1" spans="1:16384" customHeight="1" ht="83.4">
      <c r="A1" s="2"/>
      <c r="B1" s="2"/>
      <c r="C1" s="2"/>
      <c r="D1" s="49" t="s">
        <v>55</v>
      </c>
      <c r="E1" s="49"/>
      <c r="F1" s="49"/>
      <c r="G1" s="49"/>
      <c r="H1" s="49"/>
      <c r="I1" s="4" t="s">
        <v>0</v>
      </c>
      <c r="V1" s="7" t="s">
        <v>1</v>
      </c>
      <c r="W1" s="8" t="s">
        <v>2</v>
      </c>
      <c r="AA1" s="9"/>
    </row>
    <row r="2" spans="1:16384" ht="17.4">
      <c r="A2" s="10" t="s">
        <v>3</v>
      </c>
      <c r="B2" s="2"/>
      <c r="C2" s="2"/>
      <c r="D2" s="50"/>
      <c r="E2" s="50"/>
      <c r="F2" s="50"/>
      <c r="G2" s="50"/>
      <c r="H2" s="50"/>
      <c r="I2" s="11" t="s">
        <v>4</v>
      </c>
      <c r="W2">
        <v>1</v>
      </c>
      <c r="X2">
        <v>2</v>
      </c>
      <c r="Y2">
        <v>3</v>
      </c>
      <c r="Z2">
        <v>4</v>
      </c>
    </row>
    <row r="3" spans="1:16384" ht="15">
      <c r="A3" s="2"/>
      <c r="B3" s="2"/>
      <c r="C3" s="2"/>
      <c r="D3" s="50"/>
      <c r="E3" s="50"/>
      <c r="F3" s="50"/>
      <c r="G3" s="50"/>
      <c r="H3" s="50"/>
      <c r="I3" s="12" t="s">
        <v>5</v>
      </c>
      <c r="V3" t="s">
        <v>6</v>
      </c>
      <c r="W3" s="13">
        <v>17.100000000000001</v>
      </c>
      <c r="X3">
        <f>$W3*X$2</f>
        <v>34.200000000000003</v>
      </c>
      <c r="Y3">
        <f>$W3*Y$2</f>
        <v>51.300000000000004</v>
      </c>
      <c r="Z3">
        <f>$W3*Z$2</f>
        <v>68.400000000000006</v>
      </c>
    </row>
    <row r="4" spans="1:16384" customHeight="1" ht="21">
      <c r="A4" s="14" t="s">
        <v>7</v>
      </c>
      <c r="B4" s="15" t="s">
        <v>6</v>
      </c>
      <c r="C4" s="2"/>
      <c r="D4" s="2"/>
      <c r="E4" s="2"/>
      <c r="F4" s="2"/>
      <c r="G4" s="2"/>
      <c r="H4" s="2"/>
      <c r="V4" t="s">
        <v>8</v>
      </c>
      <c r="W4" s="13">
        <v>11.4</v>
      </c>
      <c r="X4">
        <f>$W4*X$2</f>
        <v>22.800000000000001</v>
      </c>
      <c r="Y4">
        <f>$W4*Y$2</f>
        <v>34.200000000000003</v>
      </c>
      <c r="Z4">
        <f>$W4*Z$2</f>
        <v>45.600000000000001</v>
      </c>
    </row>
    <row r="5" spans="1:16384" customHeight="1" ht="20.25">
      <c r="A5" s="16" t="s">
        <v>9</v>
      </c>
      <c r="B5" s="17">
        <v>1</v>
      </c>
      <c r="C5" s="2"/>
      <c r="D5" s="2"/>
      <c r="E5" s="2"/>
      <c r="F5" s="2"/>
      <c r="G5" s="2"/>
      <c r="H5" s="2"/>
      <c r="V5" t="s">
        <v>10</v>
      </c>
      <c r="W5" s="13">
        <v>14</v>
      </c>
      <c r="X5">
        <f>$W5*X$2</f>
        <v>28</v>
      </c>
      <c r="Y5">
        <f>$W5*Y$2</f>
        <v>42</v>
      </c>
      <c r="Z5">
        <f>$W5*Z$2</f>
        <v>56</v>
      </c>
    </row>
    <row r="6" spans="1:16384" customHeight="1" ht="20.25">
      <c r="A6" s="18"/>
      <c r="B6" s="19"/>
      <c r="C6" s="2"/>
      <c r="D6" s="20"/>
      <c r="E6" s="2"/>
      <c r="F6" s="2"/>
      <c r="G6" s="2"/>
      <c r="H6" s="2"/>
    </row>
    <row r="7" spans="1:16384" ht="17.4">
      <c r="A7" s="14" t="s">
        <v>11</v>
      </c>
      <c r="B7" s="21">
        <f>HLOOKUP(B5,W21:AA22,2)</f>
        <v>9</v>
      </c>
      <c r="C7" s="2"/>
      <c r="D7" s="20"/>
      <c r="E7" s="2"/>
      <c r="F7" s="2"/>
      <c r="G7" s="2"/>
      <c r="H7" s="2"/>
      <c r="V7" s="7" t="s">
        <v>12</v>
      </c>
      <c r="W7" s="8" t="s">
        <v>2</v>
      </c>
    </row>
    <row r="8" spans="1:16384" ht="13.2">
      <c r="A8" s="2"/>
      <c r="B8" s="22"/>
      <c r="C8" s="2"/>
      <c r="D8" s="2"/>
      <c r="E8" s="2"/>
      <c r="F8" s="2"/>
      <c r="G8" s="2"/>
      <c r="H8" s="2"/>
      <c r="W8">
        <v>1</v>
      </c>
      <c r="X8">
        <v>2</v>
      </c>
      <c r="Y8">
        <v>3</v>
      </c>
      <c r="Z8">
        <v>4</v>
      </c>
    </row>
    <row r="9" spans="1:16384" ht="46.8">
      <c r="A9" s="10"/>
      <c r="B9" s="23" t="s">
        <v>13</v>
      </c>
      <c r="C9" s="24" t="s">
        <v>14</v>
      </c>
      <c r="D9" s="25" t="s">
        <v>15</v>
      </c>
      <c r="E9" s="26" t="s">
        <v>16</v>
      </c>
      <c r="F9" s="2"/>
      <c r="G9" s="2"/>
      <c r="H9" s="2"/>
      <c r="V9" t="s">
        <v>6</v>
      </c>
      <c r="W9" s="13">
        <v>6.7000000000000002</v>
      </c>
      <c r="X9">
        <v>8</v>
      </c>
      <c r="Y9">
        <v>8</v>
      </c>
      <c r="Z9">
        <v>8</v>
      </c>
    </row>
    <row r="10" spans="1:16384" ht="17.4">
      <c r="A10" s="10" t="s">
        <v>17</v>
      </c>
      <c r="B10" s="27" t="s">
        <v>18</v>
      </c>
      <c r="C10" s="28">
        <f>IFERROR(INDEX(W15:Z17,MATCH(B4,V15:V17,0),MATCH(B5,W14:Z14,0))*1000,)</f>
        <v>10000</v>
      </c>
      <c r="D10" s="29">
        <f>SUM(D15:D39)</f>
        <v>7860</v>
      </c>
      <c r="E10" s="51">
        <f>C10-D10</f>
        <v>2140</v>
      </c>
      <c r="F10" s="2"/>
      <c r="G10" s="2"/>
      <c r="H10" s="2"/>
      <c r="V10" t="s">
        <v>8</v>
      </c>
      <c r="W10" s="13">
        <v>4.5</v>
      </c>
      <c r="X10">
        <v>8</v>
      </c>
      <c r="Y10">
        <v>8</v>
      </c>
      <c r="Z10">
        <v>8</v>
      </c>
    </row>
    <row r="11" spans="1:16384" ht="17.4">
      <c r="A11" s="10" t="s">
        <v>19</v>
      </c>
      <c r="B11" s="27" t="s">
        <v>18</v>
      </c>
      <c r="C11" s="28">
        <f>IFERROR(INDEX(W9:Z11,MATCH(B4,V9:V11,0),MATCH(B5,W8:Z8,0))*1000,)</f>
        <v>6700</v>
      </c>
      <c r="D11" s="29">
        <f>SUM(F15:F39)</f>
        <v>5210</v>
      </c>
      <c r="E11" s="51">
        <f>C11-D11</f>
        <v>1490</v>
      </c>
      <c r="F11" s="2"/>
      <c r="G11" s="2"/>
      <c r="H11" s="2"/>
      <c r="V11" t="s">
        <v>10</v>
      </c>
      <c r="W11" s="13">
        <v>8</v>
      </c>
      <c r="X11">
        <v>8</v>
      </c>
      <c r="Y11">
        <v>8</v>
      </c>
      <c r="Z11">
        <v>8</v>
      </c>
    </row>
    <row r="12" spans="1:16384" ht="17.4">
      <c r="A12" s="31" t="s">
        <v>20</v>
      </c>
      <c r="B12" s="27" t="s">
        <v>21</v>
      </c>
      <c r="C12" s="28">
        <f>IFERROR(INDEX(W3:Z5,MATCH(B4,V3:V5,0),MATCH(B5,W2:Z2,0))*1000,)</f>
        <v>17100</v>
      </c>
      <c r="D12" s="29">
        <f>H40</f>
        <v>12620</v>
      </c>
      <c r="E12" s="51">
        <f>C12-D12</f>
        <v>4480</v>
      </c>
      <c r="F12" s="2"/>
      <c r="G12" s="2"/>
      <c r="H12" s="2"/>
    </row>
    <row r="13" spans="1:16384" customHeight="1" ht="16.95">
      <c r="A13" s="32"/>
      <c r="B13" s="2"/>
      <c r="C13" s="2"/>
      <c r="D13" s="2"/>
      <c r="E13" s="2"/>
      <c r="F13" s="2"/>
      <c r="G13" s="2"/>
      <c r="H13" s="2"/>
      <c r="V13" s="7" t="s">
        <v>22</v>
      </c>
      <c r="W13" s="8" t="s">
        <v>2</v>
      </c>
    </row>
    <row r="14" spans="1:16384" ht="46.8">
      <c r="A14" s="33" t="s">
        <v>23</v>
      </c>
      <c r="B14" s="34" t="s">
        <v>24</v>
      </c>
      <c r="C14" s="35" t="s">
        <v>25</v>
      </c>
      <c r="D14" s="35" t="s">
        <v>26</v>
      </c>
      <c r="E14" s="36" t="s">
        <v>27</v>
      </c>
      <c r="F14" s="35" t="s">
        <v>28</v>
      </c>
      <c r="G14" s="35" t="s">
        <v>29</v>
      </c>
      <c r="H14" s="35" t="s">
        <v>30</v>
      </c>
      <c r="W14">
        <v>1</v>
      </c>
      <c r="X14">
        <v>2</v>
      </c>
      <c r="Y14">
        <v>3</v>
      </c>
      <c r="Z14">
        <v>4</v>
      </c>
    </row>
    <row r="15" spans="1:16384" ht="17.4" hidden="1">
      <c r="A15" s="37" t="s">
        <v>31</v>
      </c>
      <c r="B15" s="38"/>
      <c r="C15" s="38">
        <v>300</v>
      </c>
      <c r="D15" s="39">
        <f>B15*C15</f>
        <v>0</v>
      </c>
      <c r="E15" s="38">
        <v>300</v>
      </c>
      <c r="F15" s="39">
        <f>E15*B15</f>
        <v>0</v>
      </c>
      <c r="G15" s="38"/>
      <c r="H15" s="39">
        <f>(F15*G15)</f>
        <v>0</v>
      </c>
      <c r="V15" t="s">
        <v>6</v>
      </c>
      <c r="W15" s="13">
        <v>10</v>
      </c>
      <c r="X15">
        <v>12</v>
      </c>
      <c r="Y15">
        <v>12</v>
      </c>
      <c r="Z15">
        <v>12</v>
      </c>
    </row>
    <row r="16" spans="1:16384" ht="17.4" hidden="1">
      <c r="A16" s="37" t="s">
        <v>32</v>
      </c>
      <c r="B16" s="38"/>
      <c r="C16" s="38">
        <v>100</v>
      </c>
      <c r="D16" s="39">
        <f>B16*C16</f>
        <v>0</v>
      </c>
      <c r="E16" s="38">
        <v>100</v>
      </c>
      <c r="F16" s="39">
        <f>E16*B16</f>
        <v>0</v>
      </c>
      <c r="G16" s="38"/>
      <c r="H16" s="39">
        <f>(F16*G16)</f>
        <v>0</v>
      </c>
      <c r="V16" t="s">
        <v>8</v>
      </c>
      <c r="W16" s="13">
        <v>7</v>
      </c>
      <c r="X16">
        <v>12</v>
      </c>
      <c r="Y16">
        <v>12</v>
      </c>
      <c r="Z16">
        <v>12</v>
      </c>
    </row>
    <row r="17" spans="1:16384" ht="17.4" hidden="1">
      <c r="A17" s="37" t="s">
        <v>33</v>
      </c>
      <c r="B17" s="38"/>
      <c r="C17" s="38">
        <v>15</v>
      </c>
      <c r="D17" s="39">
        <f>B17*C17</f>
        <v>0</v>
      </c>
      <c r="E17" s="38">
        <v>15</v>
      </c>
      <c r="F17" s="39">
        <f>E17*B17</f>
        <v>0</v>
      </c>
      <c r="G17" s="38"/>
      <c r="H17" s="39">
        <f>(F17*G17)</f>
        <v>0</v>
      </c>
      <c r="V17" t="s">
        <v>10</v>
      </c>
      <c r="W17" s="13">
        <v>12</v>
      </c>
      <c r="X17">
        <v>12</v>
      </c>
      <c r="Y17">
        <v>12</v>
      </c>
      <c r="Z17">
        <v>12</v>
      </c>
    </row>
    <row r="18" spans="1:16384" ht="17.4" hidden="1">
      <c r="A18" s="37" t="s">
        <v>34</v>
      </c>
      <c r="B18" s="38"/>
      <c r="C18" s="38">
        <v>200</v>
      </c>
      <c r="D18" s="39">
        <f>B18*C18</f>
        <v>0</v>
      </c>
      <c r="E18" s="38">
        <v>200</v>
      </c>
      <c r="F18" s="39">
        <f>E18*B18</f>
        <v>0</v>
      </c>
      <c r="G18" s="38"/>
      <c r="H18" s="39">
        <f>(F18*G18)</f>
        <v>0</v>
      </c>
    </row>
    <row r="19" spans="1:16384" ht="17.4">
      <c r="A19" s="37" t="s">
        <v>35</v>
      </c>
      <c r="B19" s="38">
        <v>1</v>
      </c>
      <c r="C19" s="38">
        <f>E19*4</f>
        <v>600</v>
      </c>
      <c r="D19" s="39">
        <f>B19*C19</f>
        <v>600</v>
      </c>
      <c r="E19" s="38">
        <v>150</v>
      </c>
      <c r="F19" s="39">
        <f>E19*B19</f>
        <v>150</v>
      </c>
      <c r="G19" s="38">
        <v>6</v>
      </c>
      <c r="H19" s="39">
        <f>(F19*G19)</f>
        <v>900</v>
      </c>
      <c r="V19" s="7" t="s">
        <v>36</v>
      </c>
      <c r="W19" s="8" t="s">
        <v>2</v>
      </c>
    </row>
    <row r="20" spans="1:16384" customHeight="1" ht="15.75" hidden="1">
      <c r="A20" s="37" t="s">
        <v>37</v>
      </c>
      <c r="B20" s="38"/>
      <c r="C20" s="38">
        <v>3000</v>
      </c>
      <c r="D20" s="39">
        <f>B20*C20</f>
        <v>0</v>
      </c>
      <c r="E20" s="38">
        <v>3000</v>
      </c>
      <c r="F20" s="39">
        <f>E20*B20</f>
        <v>0</v>
      </c>
      <c r="G20" s="38"/>
      <c r="H20" s="39">
        <f>(F20*G20)</f>
        <v>0</v>
      </c>
      <c r="V20" s="7"/>
      <c r="W20" s="8"/>
    </row>
    <row r="21" spans="1:16384" ht="17.4" hidden="1">
      <c r="A21" s="37" t="s">
        <v>38</v>
      </c>
      <c r="B21" s="38"/>
      <c r="C21" s="38">
        <v>600</v>
      </c>
      <c r="D21" s="39">
        <f>B21*C21</f>
        <v>0</v>
      </c>
      <c r="E21" s="38">
        <v>600</v>
      </c>
      <c r="F21" s="39">
        <f>E21*B21</f>
        <v>0</v>
      </c>
      <c r="G21" s="38"/>
      <c r="H21" s="39">
        <f>(F21*G21)</f>
        <v>0</v>
      </c>
      <c r="V21" t="s">
        <v>2</v>
      </c>
      <c r="W21">
        <v>0</v>
      </c>
      <c r="X21">
        <v>1</v>
      </c>
      <c r="Y21">
        <v>2</v>
      </c>
      <c r="Z21">
        <v>3</v>
      </c>
      <c r="AA21">
        <v>4</v>
      </c>
    </row>
    <row r="22" spans="1:16384" ht="17.4" hidden="1">
      <c r="A22" s="37" t="s">
        <v>39</v>
      </c>
      <c r="B22" s="38"/>
      <c r="C22" s="38">
        <v>300</v>
      </c>
      <c r="D22" s="39">
        <f>B22*C22</f>
        <v>0</v>
      </c>
      <c r="E22" s="38">
        <v>300</v>
      </c>
      <c r="F22" s="39">
        <f>E22*B22</f>
        <v>0</v>
      </c>
      <c r="G22" s="38"/>
      <c r="H22" s="39">
        <f>(F22*G22)</f>
        <v>0</v>
      </c>
      <c r="V22" t="s">
        <v>40</v>
      </c>
      <c r="W22">
        <v>12</v>
      </c>
      <c r="X22">
        <v>9</v>
      </c>
      <c r="Y22">
        <v>6</v>
      </c>
      <c r="Z22">
        <v>3</v>
      </c>
      <c r="AA22">
        <v>0</v>
      </c>
    </row>
    <row r="23" spans="1:16384" ht="17.4">
      <c r="A23" s="37" t="s">
        <v>41</v>
      </c>
      <c r="B23" s="38">
        <v>20</v>
      </c>
      <c r="C23" s="38">
        <v>8</v>
      </c>
      <c r="D23" s="39">
        <f>B23*C23</f>
        <v>160</v>
      </c>
      <c r="E23" s="38">
        <v>8</v>
      </c>
      <c r="F23" s="39">
        <f>E23*B23</f>
        <v>160</v>
      </c>
      <c r="G23" s="38">
        <v>12</v>
      </c>
      <c r="H23" s="39">
        <f>(F23*G23)</f>
        <v>1920</v>
      </c>
    </row>
    <row r="24" spans="1:16384" ht="17.4" hidden="1">
      <c r="A24" s="37" t="s">
        <v>42</v>
      </c>
      <c r="B24" s="38"/>
      <c r="C24" s="38">
        <v>900</v>
      </c>
      <c r="D24" s="39">
        <f>B24*C24</f>
        <v>0</v>
      </c>
      <c r="E24" s="38">
        <v>900</v>
      </c>
      <c r="F24" s="39">
        <f>E24*B24</f>
        <v>0</v>
      </c>
      <c r="G24" s="38"/>
      <c r="H24" s="39">
        <f>(F24*G24)</f>
        <v>0</v>
      </c>
    </row>
    <row r="25" spans="1:16384" ht="17.4">
      <c r="A25" s="37" t="s">
        <v>43</v>
      </c>
      <c r="B25" s="38">
        <v>1</v>
      </c>
      <c r="C25" s="38">
        <v>2400</v>
      </c>
      <c r="D25" s="39">
        <f>B25*C25</f>
        <v>2400</v>
      </c>
      <c r="E25" s="38">
        <v>2400</v>
      </c>
      <c r="F25" s="39">
        <f>E25*B25</f>
        <v>2400</v>
      </c>
      <c r="G25" s="38">
        <v>1</v>
      </c>
      <c r="H25" s="39">
        <f>(F25*G25)</f>
        <v>2400</v>
      </c>
    </row>
    <row r="26" spans="1:16384" ht="17.4">
      <c r="A26" s="37" t="s">
        <v>44</v>
      </c>
      <c r="B26" s="38">
        <v>1</v>
      </c>
      <c r="C26" s="38">
        <v>200</v>
      </c>
      <c r="D26" s="39">
        <f>B26*C26</f>
        <v>200</v>
      </c>
      <c r="E26" s="38">
        <v>200</v>
      </c>
      <c r="F26" s="39">
        <f>E26*B26</f>
        <v>200</v>
      </c>
      <c r="G26" s="38">
        <v>12</v>
      </c>
      <c r="H26" s="39">
        <f>(F26*G26)</f>
        <v>2400</v>
      </c>
    </row>
    <row r="27" spans="1:16384" ht="17.4">
      <c r="A27" s="37" t="s">
        <v>45</v>
      </c>
      <c r="B27" s="38">
        <v>1</v>
      </c>
      <c r="C27" s="38">
        <v>1000</v>
      </c>
      <c r="D27" s="39">
        <f>B27*C27</f>
        <v>1000</v>
      </c>
      <c r="E27" s="38">
        <v>1000</v>
      </c>
      <c r="F27" s="39">
        <f>E27*B27</f>
        <v>1000</v>
      </c>
      <c r="G27" s="38">
        <v>2</v>
      </c>
      <c r="H27" s="39">
        <f>(F27*G27)</f>
        <v>2000</v>
      </c>
    </row>
    <row r="28" spans="1:16384" ht="17.4">
      <c r="A28" s="37" t="s">
        <v>46</v>
      </c>
      <c r="B28" s="38">
        <v>2</v>
      </c>
      <c r="C28" s="38">
        <v>300</v>
      </c>
      <c r="D28" s="39">
        <f>B28*C28</f>
        <v>600</v>
      </c>
      <c r="E28" s="38">
        <v>100</v>
      </c>
      <c r="F28" s="39">
        <f>E28*B28</f>
        <v>200</v>
      </c>
      <c r="G28" s="38">
        <v>4</v>
      </c>
      <c r="H28" s="39">
        <f>(F28*G28)</f>
        <v>800</v>
      </c>
    </row>
    <row r="29" spans="1:16384" ht="17.4" hidden="1">
      <c r="A29" s="37" t="s">
        <v>47</v>
      </c>
      <c r="B29" s="38"/>
      <c r="C29" s="38">
        <v>1500</v>
      </c>
      <c r="D29" s="39">
        <f>B29*C29</f>
        <v>0</v>
      </c>
      <c r="E29" s="38">
        <v>1500</v>
      </c>
      <c r="F29" s="39">
        <f>E29*B29</f>
        <v>0</v>
      </c>
      <c r="G29" s="38"/>
      <c r="H29" s="39">
        <f>(F29*G29)</f>
        <v>0</v>
      </c>
    </row>
    <row r="30" spans="1:16384" ht="17.4">
      <c r="A30" s="37" t="s">
        <v>48</v>
      </c>
      <c r="B30" s="38">
        <v>1</v>
      </c>
      <c r="C30" s="38">
        <f>350*4</f>
        <v>1400</v>
      </c>
      <c r="D30" s="39">
        <f>B30*C30</f>
        <v>1400</v>
      </c>
      <c r="E30" s="38">
        <v>350</v>
      </c>
      <c r="F30" s="39">
        <f>E30*B30</f>
        <v>350</v>
      </c>
      <c r="G30" s="38">
        <v>2</v>
      </c>
      <c r="H30" s="39">
        <f>(F30*G30)</f>
        <v>700</v>
      </c>
    </row>
    <row r="31" spans="1:16384" ht="17.4" hidden="1">
      <c r="A31" s="37" t="s">
        <v>49</v>
      </c>
      <c r="B31" s="38"/>
      <c r="C31" s="38">
        <v>300</v>
      </c>
      <c r="D31" s="39">
        <f>B31*C31</f>
        <v>0</v>
      </c>
      <c r="E31" s="38">
        <v>300</v>
      </c>
      <c r="F31" s="39">
        <f>E31*B31</f>
        <v>0</v>
      </c>
      <c r="G31" s="38"/>
      <c r="H31" s="39">
        <f>(F31*G31)</f>
        <v>0</v>
      </c>
    </row>
    <row r="32" spans="1:16384" ht="17.4" hidden="1">
      <c r="A32" s="37" t="s">
        <v>50</v>
      </c>
      <c r="B32" s="38"/>
      <c r="C32" s="38">
        <v>800</v>
      </c>
      <c r="D32" s="39">
        <f>B32*C32</f>
        <v>0</v>
      </c>
      <c r="E32" s="38">
        <v>800</v>
      </c>
      <c r="F32" s="39">
        <f>E32*B32</f>
        <v>0</v>
      </c>
      <c r="G32" s="38"/>
      <c r="H32" s="39">
        <f>(F32*G32)</f>
        <v>0</v>
      </c>
    </row>
    <row r="33" spans="1:16384" ht="17.4" hidden="1">
      <c r="A33" s="40" t="s">
        <v>51</v>
      </c>
      <c r="B33" s="41"/>
      <c r="C33" s="41">
        <v>350</v>
      </c>
      <c r="D33" s="42">
        <f>B33*C33</f>
        <v>0</v>
      </c>
      <c r="E33" s="41">
        <v>350</v>
      </c>
      <c r="F33" s="42">
        <f>E33*B33</f>
        <v>0</v>
      </c>
      <c r="G33" s="41"/>
      <c r="H33" s="42">
        <f>(F33*G33)</f>
        <v>0</v>
      </c>
    </row>
    <row r="34" spans="1:16384" ht="17.4">
      <c r="A34" s="37" t="s">
        <v>52</v>
      </c>
      <c r="B34" s="38">
        <v>1</v>
      </c>
      <c r="C34" s="38">
        <v>1500</v>
      </c>
      <c r="D34" s="39">
        <f>B34*C34</f>
        <v>1500</v>
      </c>
      <c r="E34" s="38">
        <v>750</v>
      </c>
      <c r="F34" s="39">
        <f>E34*B34</f>
        <v>750</v>
      </c>
      <c r="G34" s="38">
        <v>2</v>
      </c>
      <c r="H34" s="39">
        <f>(F34*G34)</f>
        <v>1500</v>
      </c>
    </row>
    <row r="35" spans="1:16384" ht="17.4" hidden="1">
      <c r="A35" s="43" t="s">
        <v>53</v>
      </c>
      <c r="B35" s="44"/>
      <c r="C35" s="44"/>
      <c r="D35" s="45">
        <f>B35*C35</f>
        <v>0</v>
      </c>
      <c r="E35" s="44"/>
      <c r="F35" s="45">
        <f>E35*B35</f>
        <v>0</v>
      </c>
      <c r="G35" s="44"/>
      <c r="H35" s="45">
        <f>(F35*G35)</f>
        <v>0</v>
      </c>
    </row>
    <row r="36" spans="1:16384" ht="17.4" hidden="1">
      <c r="A36" s="46" t="s">
        <v>53</v>
      </c>
      <c r="B36" s="38"/>
      <c r="C36" s="38"/>
      <c r="D36" s="39">
        <f>B36*C36</f>
        <v>0</v>
      </c>
      <c r="E36" s="38"/>
      <c r="F36" s="39">
        <f>E36*B36</f>
        <v>0</v>
      </c>
      <c r="G36" s="38"/>
      <c r="H36" s="39">
        <f>(F36*G36)</f>
        <v>0</v>
      </c>
    </row>
    <row r="37" spans="1:16384" ht="17.4" hidden="1">
      <c r="A37" s="46" t="s">
        <v>53</v>
      </c>
      <c r="B37" s="38"/>
      <c r="C37" s="38"/>
      <c r="D37" s="39">
        <f>B37*C37</f>
        <v>0</v>
      </c>
      <c r="E37" s="38"/>
      <c r="F37" s="39">
        <f>E37*B37</f>
        <v>0</v>
      </c>
      <c r="G37" s="38"/>
      <c r="H37" s="39">
        <f>(F37*G37)</f>
        <v>0</v>
      </c>
    </row>
    <row r="38" spans="1:16384" ht="17.4" hidden="1">
      <c r="A38" s="46" t="s">
        <v>53</v>
      </c>
      <c r="B38" s="38"/>
      <c r="C38" s="38"/>
      <c r="D38" s="39">
        <f>B38*C38</f>
        <v>0</v>
      </c>
      <c r="E38" s="38"/>
      <c r="F38" s="39">
        <f>E38*B38</f>
        <v>0</v>
      </c>
      <c r="G38" s="38"/>
      <c r="H38" s="39">
        <f>(F38*G38)</f>
        <v>0</v>
      </c>
    </row>
    <row r="39" spans="1:16384" ht="17.4" hidden="1">
      <c r="A39" s="46" t="s">
        <v>53</v>
      </c>
      <c r="B39" s="38"/>
      <c r="C39" s="38"/>
      <c r="D39" s="39">
        <f>B39*C39</f>
        <v>0</v>
      </c>
      <c r="E39" s="38"/>
      <c r="F39" s="39">
        <f>E39*B39</f>
        <v>0</v>
      </c>
      <c r="G39" s="38"/>
      <c r="H39" s="39">
        <f>(F39*G39)</f>
        <v>0</v>
      </c>
    </row>
    <row r="40" spans="1:16384" ht="17.4">
      <c r="A40" s="47" t="s">
        <v>54</v>
      </c>
      <c r="B40" s="14">
        <f>SUM(B15:B39)</f>
        <v>28</v>
      </c>
      <c r="C40" s="14"/>
      <c r="D40" s="48">
        <f>SUM(D15:D39)</f>
        <v>7860</v>
      </c>
      <c r="E40" s="14"/>
      <c r="F40" s="48">
        <f>SUM(F15:F39)</f>
        <v>5210</v>
      </c>
      <c r="G40" s="48"/>
      <c r="H40" s="48">
        <f>SUM(H15:H39)</f>
        <v>12620</v>
      </c>
    </row>
    <row r="41" spans="1:16384" ht="13.2"/>
    <row r="42" spans="1:16384" ht="13.2"/>
    <row r="43" spans="1:16384" ht="13.2"/>
    <row r="44" spans="1:16384" ht="13.2"/>
    <row r="45" spans="1:16384" ht="13.2"/>
    <row r="46" spans="1:16384" ht="13.2"/>
    <row r="47" spans="1:16384" ht="13.2"/>
    <row r="48" spans="1:16384" ht="13.2"/>
    <row r="49" spans="1:16384" ht="13.2"/>
    <row r="50" spans="1:16384" ht="13.2"/>
    <row r="51" spans="1:16384" ht="13.2"/>
    <row r="52" spans="1:16384" ht="13.2"/>
    <row r="53" spans="1:16384" ht="13.2"/>
    <row r="54" spans="1:16384" ht="13.2"/>
    <row r="55" spans="1:16384" ht="13.2"/>
    <row r="56" spans="1:16384" ht="13.2"/>
    <row r="57" spans="1:16384" ht="13.2"/>
    <row r="58" spans="1:16384" ht="13.2"/>
    <row r="59" spans="1:16384" ht="13.2"/>
    <row r="60" spans="1:16384" ht="13.2"/>
    <row r="61" spans="1:16384" ht="13.2"/>
    <row r="62" spans="1:16384" ht="13.2"/>
    <row r="63" spans="1:16384" ht="13.2"/>
    <row r="64" spans="1:16384" ht="13.2"/>
    <row r="65" spans="1:16384" ht="13.2"/>
    <row r="66" spans="1:16384" ht="13.2"/>
    <row r="67" spans="1:16384" ht="13.2"/>
    <row r="68" spans="1:16384" ht="13.2"/>
    <row r="69" spans="1:16384" ht="13.2"/>
    <row r="70" spans="1:16384" ht="13.2"/>
    <row r="71" spans="1:16384" ht="13.2"/>
    <row r="72" spans="1:16384" ht="13.2"/>
    <row r="73" spans="1:16384" ht="13.2"/>
    <row r="74" spans="1:16384" ht="13.2"/>
    <row r="75" spans="1:16384" ht="13.2"/>
    <row r="76" spans="1:16384" ht="13.2"/>
    <row r="77" spans="1:16384" ht="13.2"/>
    <row r="78" spans="1:16384" ht="13.2"/>
    <row r="79" spans="1:16384" ht="13.2"/>
    <row r="80" spans="1:16384" ht="13.2"/>
    <row r="81" spans="1:16384" ht="13.2"/>
    <row r="82" spans="1:16384" ht="13.2"/>
    <row r="83" spans="1:16384" ht="13.2"/>
    <row r="84" spans="1:16384" ht="13.2"/>
    <row r="85" spans="1:16384" ht="13.2"/>
    <row r="86" spans="1:16384" ht="13.2"/>
    <row r="87" spans="1:16384" ht="13.2"/>
    <row r="88" spans="1:16384" ht="13.2"/>
    <row r="89" spans="1:16384" ht="13.2"/>
    <row r="90" spans="1:16384" ht="13.2"/>
    <row r="91" spans="1:16384" ht="13.2"/>
    <row r="92" spans="1:16384" ht="13.2"/>
    <row r="93" spans="1:16384" ht="13.2"/>
    <row r="94" spans="1:16384" ht="13.2"/>
    <row r="95" spans="1:16384" ht="13.2"/>
    <row r="96" spans="1:16384" ht="13.2"/>
    <row r="97" spans="1:16384" ht="13.2"/>
    <row r="98" spans="1:16384" ht="13.2"/>
    <row r="99" spans="1:16384" ht="13.2"/>
    <row r="100" spans="1:16384" ht="13.2"/>
    <row r="101" spans="1:16384" ht="13.2"/>
    <row r="102" spans="1:16384" ht="13.2"/>
    <row r="103" spans="1:16384" ht="13.2"/>
    <row r="104" spans="1:16384" ht="13.2"/>
    <row r="105" spans="1:16384" ht="13.2"/>
    <row r="106" spans="1:16384" ht="13.2"/>
    <row r="107" spans="1:16384" ht="13.2"/>
    <row r="108" spans="1:16384" ht="13.2"/>
    <row r="109" spans="1:16384" ht="13.2"/>
    <row r="110" spans="1:16384" ht="13.2"/>
    <row r="111" spans="1:16384" ht="13.2"/>
    <row r="112" spans="1:16384" ht="13.2"/>
    <row r="113" spans="1:16384" ht="13.2"/>
    <row r="114" spans="1:16384" ht="13.2"/>
    <row r="115" spans="1:16384" ht="13.2"/>
    <row r="116" spans="1:16384" ht="13.2"/>
    <row r="117" spans="1:16384" ht="13.2"/>
    <row r="118" spans="1:16384" ht="13.2"/>
    <row r="119" spans="1:16384" ht="13.2"/>
    <row r="120" spans="1:16384" ht="13.2"/>
    <row r="121" spans="1:16384" ht="13.2"/>
    <row r="122" spans="1:16384" ht="13.2"/>
    <row r="123" spans="1:16384" ht="13.2"/>
    <row r="124" spans="1:16384" ht="13.2"/>
    <row r="125" spans="1:16384" ht="13.2"/>
    <row r="126" spans="1:16384" ht="13.2"/>
    <row r="127" spans="1:16384" ht="13.2"/>
    <row r="128" spans="1:16384" ht="13.2"/>
    <row r="129" spans="1:16384" ht="13.2"/>
    <row r="130" spans="1:16384" ht="13.2"/>
    <row r="131" spans="1:16384" ht="13.2"/>
    <row r="132" spans="1:16384" ht="13.2"/>
    <row r="133" spans="1:16384" ht="13.2"/>
    <row r="134" spans="1:16384" ht="13.2"/>
    <row r="135" spans="1:16384" ht="13.2"/>
    <row r="136" spans="1:16384" ht="13.2"/>
    <row r="137" spans="1:16384" ht="13.2"/>
    <row r="138" spans="1:16384" ht="13.2"/>
    <row r="139" spans="1:16384" ht="13.2"/>
    <row r="140" spans="1:16384" ht="13.2"/>
    <row r="141" spans="1:16384" ht="13.2"/>
    <row r="142" spans="1:16384" ht="13.2"/>
    <row r="143" spans="1:16384" ht="13.2"/>
    <row r="144" spans="1:16384" ht="13.2"/>
    <row r="145" spans="1:16384" ht="13.2"/>
    <row r="146" spans="1:16384" ht="13.2"/>
    <row r="147" spans="1:16384" ht="13.2"/>
    <row r="148" spans="1:16384" ht="13.2"/>
    <row r="149" spans="1:16384" ht="13.2"/>
    <row r="150" spans="1:16384" ht="13.2"/>
    <row r="151" spans="1:16384" ht="13.2"/>
    <row r="152" spans="1:16384" ht="13.2"/>
    <row r="153" spans="1:16384" ht="13.2"/>
    <row r="154" spans="1:16384" ht="13.2"/>
    <row r="155" spans="1:16384" ht="13.2"/>
    <row r="156" spans="1:16384" ht="13.2"/>
    <row r="157" spans="1:16384" ht="13.2"/>
    <row r="158" spans="1:16384" ht="13.2"/>
    <row r="159" spans="1:16384" ht="13.2"/>
    <row r="160" spans="1:16384" ht="13.2"/>
    <row r="161" spans="1:16384" ht="13.2"/>
    <row r="162" spans="1:16384" ht="13.2"/>
    <row r="163" spans="1:16384" ht="13.2"/>
    <row r="164" spans="1:16384" ht="13.2"/>
    <row r="165" spans="1:16384" ht="13.2"/>
    <row r="166" spans="1:16384" ht="13.2"/>
    <row r="167" spans="1:16384" ht="13.2"/>
    <row r="168" spans="1:16384" ht="13.2"/>
    <row r="169" spans="1:16384" ht="13.2"/>
    <row r="170" spans="1:16384" ht="13.2"/>
    <row r="171" spans="1:16384" ht="13.2"/>
    <row r="172" spans="1:16384" ht="13.2"/>
    <row r="173" spans="1:16384" ht="13.2"/>
    <row r="174" spans="1:16384" ht="13.2"/>
    <row r="175" spans="1:16384" ht="13.2"/>
    <row r="176" spans="1:16384" ht="13.2"/>
    <row r="177" spans="1:16384" ht="13.2"/>
    <row r="178" spans="1:16384" ht="13.2"/>
    <row r="179" spans="1:16384" ht="13.2"/>
    <row r="180" spans="1:16384" ht="13.2"/>
    <row r="181" spans="1:16384" ht="13.2"/>
    <row r="182" spans="1:16384" ht="13.2"/>
    <row r="183" spans="1:16384" ht="13.2"/>
    <row r="184" spans="1:16384" ht="13.2"/>
    <row r="185" spans="1:16384" ht="13.2"/>
    <row r="186" spans="1:16384" ht="13.2"/>
    <row r="187" spans="1:16384" ht="13.2"/>
    <row r="188" spans="1:16384" ht="13.2"/>
    <row r="189" spans="1:16384" ht="13.2"/>
    <row r="190" spans="1:16384" ht="13.2"/>
    <row r="191" spans="1:16384" ht="13.2"/>
    <row r="192" spans="1:16384" ht="13.2"/>
    <row r="193" spans="1:16384" ht="13.2"/>
    <row r="194" spans="1:16384" ht="13.2"/>
    <row r="195" spans="1:16384" ht="13.2"/>
    <row r="196" spans="1:16384" ht="13.2"/>
    <row r="197" spans="1:16384" ht="13.2"/>
    <row r="198" spans="1:16384" ht="13.2"/>
    <row r="199" spans="1:16384" ht="13.2"/>
    <row r="200" spans="1:16384" ht="13.2"/>
    <row r="201" spans="1:16384" ht="13.2"/>
    <row r="202" spans="1:16384" ht="13.2"/>
    <row r="203" spans="1:16384" ht="13.2"/>
    <row r="204" spans="1:16384" ht="13.2"/>
    <row r="205" spans="1:16384" ht="13.2"/>
    <row r="206" spans="1:16384" ht="13.2"/>
    <row r="207" spans="1:16384" ht="13.2"/>
    <row r="208" spans="1:16384" ht="13.2"/>
    <row r="209" spans="1:16384" ht="13.2"/>
    <row r="210" spans="1:16384" ht="13.2"/>
    <row r="211" spans="1:16384" ht="13.2"/>
    <row r="212" spans="1:16384" ht="13.2"/>
    <row r="213" spans="1:16384" ht="13.2"/>
    <row r="214" spans="1:16384" ht="13.2"/>
    <row r="215" spans="1:16384" ht="13.2"/>
    <row r="216" spans="1:16384" ht="13.2"/>
    <row r="217" spans="1:16384" ht="13.2"/>
    <row r="218" spans="1:16384" ht="13.2"/>
    <row r="219" spans="1:16384" ht="13.2"/>
    <row r="220" spans="1:16384" ht="13.2"/>
    <row r="221" spans="1:16384" ht="13.2"/>
    <row r="222" spans="1:16384" ht="13.2"/>
    <row r="223" spans="1:16384" ht="13.2"/>
    <row r="224" spans="1:16384" ht="13.2"/>
    <row r="225" spans="1:16384" ht="13.2"/>
    <row r="226" spans="1:16384" ht="13.2"/>
    <row r="227" spans="1:16384" ht="13.2"/>
    <row r="228" spans="1:16384" ht="13.2"/>
    <row r="229" spans="1:16384" ht="13.2"/>
    <row r="230" spans="1:16384" ht="13.2"/>
    <row r="231" spans="1:16384" ht="13.2"/>
    <row r="232" spans="1:16384" ht="13.2"/>
    <row r="233" spans="1:16384" ht="13.2"/>
    <row r="234" spans="1:16384" ht="13.2"/>
    <row r="235" spans="1:16384" ht="13.2"/>
    <row r="236" spans="1:16384" ht="13.2"/>
    <row r="237" spans="1:16384" ht="13.2"/>
    <row r="238" spans="1:16384" ht="13.2"/>
    <row r="239" spans="1:16384" ht="13.2"/>
    <row r="240" spans="1:16384" ht="13.2"/>
    <row r="241" spans="1:16384" ht="13.2"/>
    <row r="242" spans="1:16384" ht="13.2"/>
    <row r="243" spans="1:16384" ht="13.2"/>
    <row r="244" spans="1:16384" ht="13.2"/>
    <row r="245" spans="1:16384" ht="13.2"/>
    <row r="246" spans="1:16384" ht="13.2"/>
    <row r="247" spans="1:16384" ht="13.2"/>
    <row r="248" spans="1:16384" ht="13.2"/>
    <row r="249" spans="1:16384" ht="13.2"/>
    <row r="250" spans="1:16384" ht="13.2"/>
    <row r="251" spans="1:16384" ht="13.2"/>
    <row r="252" spans="1:16384" ht="13.2"/>
    <row r="253" spans="1:16384" ht="13.2"/>
    <row r="254" spans="1:16384" ht="13.2"/>
    <row r="255" spans="1:16384" ht="13.2"/>
    <row r="256" spans="1:16384" ht="13.2"/>
    <row r="257" spans="1:16384" ht="13.2"/>
    <row r="258" spans="1:16384" ht="13.2"/>
    <row r="259" spans="1:16384" ht="13.2"/>
    <row r="260" spans="1:16384" ht="13.2"/>
    <row r="261" spans="1:16384" ht="13.2"/>
    <row r="262" spans="1:16384" ht="13.2"/>
    <row r="263" spans="1:16384" ht="13.2"/>
    <row r="264" spans="1:16384" ht="13.2"/>
    <row r="265" spans="1:16384" ht="13.2"/>
    <row r="266" spans="1:16384" ht="13.2"/>
    <row r="267" spans="1:16384" ht="13.2"/>
    <row r="268" spans="1:16384" ht="13.2"/>
    <row r="269" spans="1:16384" ht="13.2"/>
    <row r="270" spans="1:16384" ht="13.2"/>
    <row r="271" spans="1:16384" ht="13.2"/>
    <row r="272" spans="1:16384" ht="13.2"/>
    <row r="273" spans="1:16384" ht="13.2"/>
    <row r="274" spans="1:16384" ht="13.2"/>
    <row r="275" spans="1:16384" ht="13.2"/>
    <row r="276" spans="1:16384" ht="13.2"/>
    <row r="277" spans="1:16384" ht="13.2"/>
    <row r="278" spans="1:16384" ht="13.2"/>
    <row r="279" spans="1:16384" ht="13.2"/>
    <row r="280" spans="1:16384" ht="13.2"/>
    <row r="281" spans="1:16384" ht="13.2"/>
    <row r="282" spans="1:16384" ht="13.2"/>
    <row r="283" spans="1:16384" ht="13.2"/>
    <row r="284" spans="1:16384" ht="13.2"/>
    <row r="285" spans="1:16384" ht="13.2"/>
    <row r="286" spans="1:16384" ht="13.2"/>
    <row r="287" spans="1:16384" ht="13.2"/>
    <row r="288" spans="1:16384" ht="13.2"/>
    <row r="289" spans="1:16384" ht="13.2"/>
    <row r="290" spans="1:16384" ht="13.2"/>
    <row r="291" spans="1:16384" ht="13.2"/>
    <row r="292" spans="1:16384" ht="13.2"/>
    <row r="293" spans="1:16384" ht="13.2"/>
    <row r="294" spans="1:16384" ht="13.2"/>
    <row r="295" spans="1:16384" ht="13.2"/>
    <row r="296" spans="1:16384" ht="13.2"/>
    <row r="297" spans="1:16384" ht="13.2"/>
    <row r="298" spans="1:16384" ht="13.2"/>
    <row r="299" spans="1:16384" ht="13.2"/>
    <row r="300" spans="1:16384" ht="13.2"/>
    <row r="301" spans="1:16384" ht="13.2"/>
    <row r="302" spans="1:16384" ht="13.2"/>
    <row r="303" spans="1:16384" ht="13.2"/>
    <row r="304" spans="1:16384" ht="13.2"/>
    <row r="305" spans="1:16384" ht="13.2"/>
    <row r="306" spans="1:16384" ht="13.2"/>
    <row r="307" spans="1:16384" ht="13.2"/>
    <row r="308" spans="1:16384" ht="13.2"/>
    <row r="309" spans="1:16384" ht="13.2"/>
    <row r="310" spans="1:16384" ht="13.2"/>
    <row r="311" spans="1:16384" ht="13.2"/>
    <row r="312" spans="1:16384" ht="13.2"/>
    <row r="313" spans="1:16384" ht="13.2"/>
    <row r="314" spans="1:16384" ht="13.2"/>
    <row r="315" spans="1:16384" ht="13.2"/>
    <row r="316" spans="1:16384" ht="13.2"/>
    <row r="317" spans="1:16384" ht="13.2"/>
    <row r="318" spans="1:16384" ht="13.2"/>
    <row r="319" spans="1:16384" ht="13.2"/>
    <row r="320" spans="1:16384" ht="13.2"/>
    <row r="321" spans="1:16384" ht="13.2"/>
    <row r="322" spans="1:16384" ht="13.2"/>
    <row r="323" spans="1:16384" ht="13.2"/>
    <row r="324" spans="1:16384" ht="13.2"/>
    <row r="325" spans="1:16384" ht="13.2"/>
    <row r="326" spans="1:16384" ht="13.2"/>
    <row r="327" spans="1:16384" ht="13.2"/>
    <row r="328" spans="1:16384" ht="13.2"/>
    <row r="329" spans="1:16384" ht="13.2"/>
    <row r="330" spans="1:16384" ht="13.2"/>
    <row r="331" spans="1:16384" ht="13.2"/>
    <row r="332" spans="1:16384" ht="13.2"/>
    <row r="333" spans="1:16384" ht="13.2"/>
    <row r="334" spans="1:16384" ht="13.2"/>
    <row r="335" spans="1:16384" ht="13.2"/>
    <row r="336" spans="1:16384" ht="13.2"/>
    <row r="337" spans="1:16384" ht="13.2"/>
    <row r="338" spans="1:16384" ht="13.2"/>
    <row r="339" spans="1:16384" ht="13.2"/>
    <row r="340" spans="1:16384" ht="13.2"/>
    <row r="341" spans="1:16384" ht="13.2"/>
    <row r="342" spans="1:16384" ht="13.2"/>
    <row r="343" spans="1:16384" ht="13.2"/>
    <row r="344" spans="1:16384" ht="13.2"/>
    <row r="345" spans="1:16384" ht="13.2"/>
    <row r="346" spans="1:16384" ht="13.2"/>
    <row r="347" spans="1:16384" ht="13.2"/>
    <row r="348" spans="1:16384" ht="13.2"/>
    <row r="349" spans="1:16384" ht="13.2"/>
    <row r="350" spans="1:16384" ht="13.2"/>
    <row r="351" spans="1:16384" ht="13.2"/>
    <row r="352" spans="1:16384" ht="13.2"/>
    <row r="353" spans="1:16384" ht="13.2"/>
    <row r="354" spans="1:16384" ht="13.2"/>
    <row r="355" spans="1:16384" ht="13.2"/>
    <row r="356" spans="1:16384" ht="13.2"/>
    <row r="357" spans="1:16384" ht="13.2"/>
    <row r="358" spans="1:16384" ht="13.2"/>
    <row r="359" spans="1:16384" ht="13.2"/>
    <row r="360" spans="1:16384" ht="13.2"/>
    <row r="361" spans="1:16384" ht="13.2"/>
    <row r="362" spans="1:16384" ht="13.2"/>
    <row r="363" spans="1:16384" ht="13.2"/>
    <row r="364" spans="1:16384" ht="13.2"/>
    <row r="365" spans="1:16384" ht="13.2"/>
    <row r="366" spans="1:16384" ht="13.2"/>
    <row r="367" spans="1:16384" ht="13.2"/>
    <row r="368" spans="1:16384" ht="13.2"/>
    <row r="369" spans="1:16384" ht="13.2"/>
    <row r="370" spans="1:16384" ht="13.2"/>
    <row r="371" spans="1:16384" ht="13.2"/>
    <row r="372" spans="1:16384" ht="13.2"/>
    <row r="373" spans="1:16384" ht="13.2"/>
    <row r="374" spans="1:16384" ht="13.2"/>
    <row r="375" spans="1:16384" ht="13.2"/>
    <row r="376" spans="1:16384" ht="13.2"/>
    <row r="377" spans="1:16384" ht="13.2"/>
    <row r="378" spans="1:16384" ht="13.2"/>
    <row r="379" spans="1:16384" ht="13.2"/>
    <row r="380" spans="1:16384" ht="13.2"/>
    <row r="381" spans="1:16384" ht="13.2"/>
    <row r="382" spans="1:16384" ht="13.2"/>
    <row r="383" spans="1:16384" ht="13.2"/>
    <row r="384" spans="1:16384" ht="13.2"/>
    <row r="385" spans="1:16384" ht="13.2"/>
    <row r="386" spans="1:16384" ht="13.2"/>
    <row r="387" spans="1:16384" ht="13.2"/>
    <row r="388" spans="1:16384" ht="13.2"/>
    <row r="389" spans="1:16384" ht="13.2"/>
    <row r="390" spans="1:16384" ht="13.2"/>
    <row r="391" spans="1:16384" ht="13.2"/>
    <row r="392" spans="1:16384" ht="13.2"/>
    <row r="393" spans="1:16384" ht="13.2"/>
    <row r="394" spans="1:16384" ht="13.2"/>
    <row r="395" spans="1:16384" ht="13.2"/>
    <row r="396" spans="1:16384" ht="13.2"/>
    <row r="397" spans="1:16384" ht="13.2"/>
    <row r="398" spans="1:16384" ht="13.2"/>
    <row r="399" spans="1:16384" ht="13.2"/>
    <row r="400" spans="1:16384" ht="13.2"/>
    <row r="401" spans="1:16384" ht="13.2"/>
    <row r="402" spans="1:16384" ht="13.2"/>
    <row r="403" spans="1:16384" ht="13.2"/>
    <row r="404" spans="1:16384" ht="13.2"/>
    <row r="405" spans="1:16384" ht="13.2"/>
    <row r="406" spans="1:16384" ht="13.2"/>
    <row r="407" spans="1:16384" ht="13.2"/>
    <row r="408" spans="1:16384" ht="13.2"/>
    <row r="409" spans="1:16384" ht="13.2"/>
    <row r="410" spans="1:16384" ht="13.2"/>
    <row r="411" spans="1:16384" ht="13.2"/>
    <row r="412" spans="1:16384" ht="13.2"/>
    <row r="413" spans="1:16384" ht="13.2"/>
    <row r="414" spans="1:16384" ht="13.2"/>
    <row r="415" spans="1:16384" ht="13.2"/>
    <row r="416" spans="1:16384" ht="13.2"/>
    <row r="417" spans="1:16384" ht="13.2"/>
    <row r="418" spans="1:16384" ht="13.2"/>
    <row r="419" spans="1:16384" ht="13.2"/>
    <row r="420" spans="1:16384" ht="13.2"/>
    <row r="421" spans="1:16384" ht="13.2"/>
    <row r="422" spans="1:16384" ht="13.2"/>
    <row r="423" spans="1:16384" ht="13.2"/>
    <row r="424" spans="1:16384" ht="13.2"/>
    <row r="425" spans="1:16384" ht="13.2"/>
    <row r="426" spans="1:16384" ht="13.2"/>
    <row r="427" spans="1:16384" ht="13.2"/>
    <row r="428" spans="1:16384" ht="13.2"/>
    <row r="429" spans="1:16384" ht="13.2"/>
    <row r="430" spans="1:16384" ht="13.2"/>
    <row r="431" spans="1:16384" ht="13.2"/>
    <row r="432" spans="1:16384" ht="13.2"/>
    <row r="433" spans="1:16384" ht="13.2"/>
    <row r="434" spans="1:16384" ht="13.2"/>
    <row r="435" spans="1:16384" ht="13.2"/>
    <row r="436" spans="1:16384" ht="13.2"/>
    <row r="437" spans="1:16384" ht="13.2"/>
    <row r="438" spans="1:16384" ht="13.2"/>
    <row r="439" spans="1:16384" ht="13.2"/>
    <row r="440" spans="1:16384" ht="13.2"/>
    <row r="441" spans="1:16384" ht="13.2"/>
    <row r="442" spans="1:16384" ht="13.2"/>
    <row r="443" spans="1:16384" ht="13.2"/>
    <row r="444" spans="1:16384" ht="13.2"/>
    <row r="445" spans="1:16384" ht="13.2"/>
    <row r="446" spans="1:16384" ht="13.2"/>
    <row r="447" spans="1:16384" ht="13.2"/>
    <row r="448" spans="1:16384" ht="13.2"/>
    <row r="449" spans="1:16384" ht="13.2"/>
    <row r="450" spans="1:16384" ht="13.2"/>
    <row r="451" spans="1:16384" ht="13.2"/>
    <row r="452" spans="1:16384" ht="13.2"/>
    <row r="453" spans="1:16384" ht="13.2"/>
    <row r="454" spans="1:16384" ht="13.2"/>
    <row r="455" spans="1:16384" ht="13.2"/>
    <row r="456" spans="1:16384" ht="13.2"/>
    <row r="457" spans="1:16384" ht="13.2"/>
    <row r="458" spans="1:16384" ht="13.2"/>
    <row r="459" spans="1:16384" ht="13.2"/>
    <row r="460" spans="1:16384" ht="13.2"/>
    <row r="461" spans="1:16384" ht="13.2"/>
    <row r="462" spans="1:16384" ht="13.2"/>
    <row r="463" spans="1:16384" ht="13.2"/>
    <row r="464" spans="1:16384" ht="13.2"/>
    <row r="465" spans="1:16384" ht="13.2"/>
    <row r="466" spans="1:16384" ht="13.2"/>
    <row r="467" spans="1:16384" ht="13.2"/>
    <row r="468" spans="1:16384" ht="13.2"/>
    <row r="469" spans="1:16384" ht="13.2"/>
    <row r="470" spans="1:16384" ht="13.2"/>
    <row r="471" spans="1:16384" ht="13.2"/>
    <row r="472" spans="1:16384" ht="13.2"/>
    <row r="473" spans="1:16384" ht="13.2"/>
    <row r="474" spans="1:16384" ht="13.2"/>
    <row r="475" spans="1:16384" ht="13.2"/>
    <row r="476" spans="1:16384" ht="13.2"/>
    <row r="477" spans="1:16384" ht="13.2"/>
    <row r="478" spans="1:16384" ht="13.2"/>
    <row r="479" spans="1:16384" ht="13.2"/>
    <row r="480" spans="1:16384" ht="13.2"/>
    <row r="481" spans="1:16384" ht="13.2"/>
    <row r="482" spans="1:16384" ht="13.2"/>
    <row r="483" spans="1:16384" ht="13.2"/>
    <row r="484" spans="1:16384" ht="13.2"/>
    <row r="485" spans="1:16384" ht="13.2"/>
    <row r="486" spans="1:16384" ht="13.2"/>
    <row r="487" spans="1:16384" ht="13.2"/>
    <row r="488" spans="1:16384" ht="13.2"/>
    <row r="489" spans="1:16384" ht="13.2"/>
    <row r="490" spans="1:16384" ht="13.2"/>
    <row r="491" spans="1:16384" ht="13.2"/>
    <row r="492" spans="1:16384" ht="13.2"/>
    <row r="493" spans="1:16384" ht="13.2"/>
    <row r="494" spans="1:16384" ht="13.2"/>
    <row r="495" spans="1:16384" ht="13.2"/>
    <row r="496" spans="1:16384" ht="13.2"/>
    <row r="497" spans="1:16384" ht="13.2"/>
    <row r="498" spans="1:16384" ht="13.2"/>
    <row r="499" spans="1:16384" ht="13.2"/>
    <row r="500" spans="1:16384" ht="13.2"/>
    <row r="501" spans="1:16384" ht="13.2"/>
    <row r="502" spans="1:16384" ht="13.2"/>
    <row r="503" spans="1:16384" ht="13.2"/>
    <row r="504" spans="1:16384" ht="13.2"/>
    <row r="505" spans="1:16384" ht="13.2"/>
    <row r="506" spans="1:16384" ht="13.2"/>
    <row r="507" spans="1:16384" ht="13.2"/>
    <row r="508" spans="1:16384" ht="13.2"/>
    <row r="509" spans="1:16384" ht="13.2"/>
    <row r="510" spans="1:16384" ht="13.2"/>
    <row r="511" spans="1:16384" ht="13.2"/>
    <row r="512" spans="1:16384" ht="13.2"/>
    <row r="513" spans="1:16384" ht="13.2"/>
    <row r="514" spans="1:16384" ht="13.2"/>
    <row r="515" spans="1:16384" ht="13.2"/>
    <row r="516" spans="1:16384" ht="13.2"/>
    <row r="517" spans="1:16384" ht="13.2"/>
    <row r="518" spans="1:16384" ht="13.2"/>
    <row r="519" spans="1:16384" ht="13.2"/>
    <row r="520" spans="1:16384" ht="13.2"/>
    <row r="521" spans="1:16384" ht="13.2"/>
    <row r="522" spans="1:16384" ht="13.2"/>
    <row r="523" spans="1:16384" ht="13.2"/>
    <row r="524" spans="1:16384" ht="13.2"/>
    <row r="525" spans="1:16384" ht="13.2"/>
    <row r="526" spans="1:16384" ht="13.2"/>
    <row r="527" spans="1:16384" ht="13.2"/>
    <row r="528" spans="1:16384" ht="13.2"/>
    <row r="529" spans="1:16384" ht="13.2"/>
    <row r="530" spans="1:16384" ht="13.2"/>
    <row r="531" spans="1:16384" ht="13.2"/>
    <row r="532" spans="1:16384" ht="13.2"/>
    <row r="533" spans="1:16384" ht="13.2"/>
    <row r="534" spans="1:16384" ht="13.2"/>
    <row r="535" spans="1:16384" ht="13.2"/>
    <row r="536" spans="1:16384" ht="13.2"/>
    <row r="537" spans="1:16384" ht="13.2"/>
    <row r="538" spans="1:16384" ht="13.2"/>
    <row r="539" spans="1:16384" ht="13.2"/>
    <row r="540" spans="1:16384" ht="13.2"/>
    <row r="541" spans="1:16384" ht="13.2"/>
    <row r="542" spans="1:16384" ht="13.2"/>
    <row r="543" spans="1:16384" ht="13.2"/>
    <row r="544" spans="1:16384" ht="13.2"/>
    <row r="545" spans="1:16384" ht="13.2"/>
    <row r="546" spans="1:16384" ht="13.2"/>
    <row r="547" spans="1:16384" ht="13.2"/>
    <row r="548" spans="1:16384" ht="13.2"/>
    <row r="549" spans="1:16384" ht="13.2"/>
    <row r="550" spans="1:16384" ht="13.2"/>
    <row r="551" spans="1:16384" ht="13.2"/>
    <row r="552" spans="1:16384" ht="13.2"/>
    <row r="553" spans="1:16384" ht="13.2"/>
    <row r="554" spans="1:16384" ht="13.2"/>
    <row r="555" spans="1:16384" ht="13.2"/>
    <row r="556" spans="1:16384" ht="13.2"/>
    <row r="557" spans="1:16384" ht="13.2"/>
    <row r="558" spans="1:16384" ht="13.2"/>
    <row r="559" spans="1:16384" ht="13.2"/>
    <row r="560" spans="1:16384" ht="13.2"/>
    <row r="561" spans="1:16384" ht="13.2"/>
    <row r="562" spans="1:16384" ht="13.2"/>
    <row r="563" spans="1:16384" ht="13.2"/>
    <row r="564" spans="1:16384" ht="13.2"/>
    <row r="565" spans="1:16384" ht="13.2"/>
    <row r="566" spans="1:16384" ht="13.2"/>
    <row r="567" spans="1:16384" ht="13.2"/>
    <row r="568" spans="1:16384" ht="13.2"/>
    <row r="569" spans="1:16384" ht="13.2"/>
    <row r="570" spans="1:16384" ht="13.2"/>
    <row r="571" spans="1:16384" ht="13.2"/>
    <row r="572" spans="1:16384" ht="13.2"/>
    <row r="573" spans="1:16384" ht="13.2"/>
    <row r="574" spans="1:16384" ht="13.2"/>
    <row r="575" spans="1:16384" ht="13.2"/>
    <row r="576" spans="1:16384" ht="13.2"/>
    <row r="577" spans="1:16384" ht="13.2"/>
    <row r="578" spans="1:16384" ht="13.2"/>
    <row r="579" spans="1:16384" ht="13.2"/>
    <row r="580" spans="1:16384" ht="13.2"/>
    <row r="581" spans="1:16384" ht="13.2"/>
    <row r="582" spans="1:16384" ht="13.2"/>
    <row r="583" spans="1:16384" ht="13.2"/>
    <row r="584" spans="1:16384" ht="13.2"/>
    <row r="585" spans="1:16384" ht="13.2"/>
    <row r="586" spans="1:16384" ht="13.2"/>
    <row r="587" spans="1:16384" ht="13.2"/>
    <row r="588" spans="1:16384" ht="13.2"/>
    <row r="589" spans="1:16384" ht="13.2"/>
    <row r="590" spans="1:16384" ht="13.2"/>
    <row r="591" spans="1:16384" ht="13.2"/>
    <row r="592" spans="1:16384" ht="13.2"/>
    <row r="593" spans="1:16384" ht="13.2"/>
    <row r="594" spans="1:16384" ht="13.2"/>
    <row r="595" spans="1:16384" ht="13.2"/>
    <row r="596" spans="1:16384" ht="13.2"/>
    <row r="597" spans="1:16384" ht="13.2"/>
    <row r="598" spans="1:16384" ht="13.2"/>
    <row r="599" spans="1:16384" ht="13.2"/>
    <row r="600" spans="1:16384" ht="13.2"/>
    <row r="601" spans="1:16384" ht="13.2"/>
    <row r="602" spans="1:16384" ht="13.2"/>
    <row r="603" spans="1:16384" ht="13.2"/>
    <row r="604" spans="1:16384" ht="13.2"/>
    <row r="605" spans="1:16384" ht="13.2"/>
    <row r="606" spans="1:16384" ht="13.2"/>
    <row r="607" spans="1:16384" ht="13.2"/>
    <row r="608" spans="1:16384" ht="13.2"/>
    <row r="609" spans="1:16384" ht="13.2"/>
    <row r="610" spans="1:16384" ht="13.2"/>
    <row r="611" spans="1:16384" ht="13.2"/>
    <row r="612" spans="1:16384" ht="13.2"/>
    <row r="613" spans="1:16384" ht="13.2"/>
    <row r="614" spans="1:16384" ht="13.2"/>
    <row r="615" spans="1:16384" ht="13.2"/>
    <row r="616" spans="1:16384" ht="13.2"/>
    <row r="617" spans="1:16384" ht="13.2"/>
    <row r="618" spans="1:16384" ht="13.2"/>
    <row r="619" spans="1:16384" ht="13.2"/>
    <row r="620" spans="1:16384" ht="13.2"/>
    <row r="621" spans="1:16384" ht="13.2"/>
    <row r="622" spans="1:16384" ht="13.2"/>
    <row r="623" spans="1:16384" ht="13.2"/>
    <row r="624" spans="1:16384" ht="13.2"/>
    <row r="625" spans="1:16384" ht="13.2"/>
    <row r="626" spans="1:16384" ht="13.2"/>
    <row r="627" spans="1:16384" ht="13.2"/>
    <row r="628" spans="1:16384" ht="13.2"/>
    <row r="629" spans="1:16384" ht="13.2"/>
    <row r="630" spans="1:16384" ht="13.2"/>
    <row r="631" spans="1:16384" ht="13.2"/>
    <row r="632" spans="1:16384" ht="13.2"/>
    <row r="633" spans="1:16384" ht="13.2"/>
    <row r="634" spans="1:16384" ht="13.2"/>
    <row r="635" spans="1:16384" ht="13.2"/>
    <row r="636" spans="1:16384" ht="13.2"/>
    <row r="637" spans="1:16384" ht="13.2"/>
    <row r="638" spans="1:16384" ht="13.2"/>
    <row r="639" spans="1:16384" ht="13.2"/>
    <row r="640" spans="1:16384" ht="13.2"/>
    <row r="641" spans="1:16384" ht="13.2"/>
    <row r="642" spans="1:16384" ht="13.2"/>
    <row r="643" spans="1:16384" ht="13.2"/>
    <row r="644" spans="1:16384" ht="13.2"/>
    <row r="645" spans="1:16384" ht="13.2"/>
    <row r="646" spans="1:16384" ht="13.2"/>
    <row r="647" spans="1:16384" ht="13.2"/>
    <row r="648" spans="1:16384" ht="13.2"/>
    <row r="649" spans="1:16384" ht="13.2"/>
    <row r="650" spans="1:16384" ht="13.2"/>
    <row r="651" spans="1:16384" ht="13.2"/>
    <row r="652" spans="1:16384" ht="13.2"/>
    <row r="653" spans="1:16384" ht="13.2"/>
    <row r="654" spans="1:16384" ht="13.2"/>
    <row r="655" spans="1:16384" ht="13.2"/>
    <row r="656" spans="1:16384" ht="13.2"/>
    <row r="657" spans="1:16384" ht="13.2"/>
    <row r="658" spans="1:16384" ht="13.2"/>
    <row r="659" spans="1:16384" ht="13.2"/>
    <row r="660" spans="1:16384" ht="13.2"/>
    <row r="661" spans="1:16384" ht="13.2"/>
    <row r="662" spans="1:16384" ht="13.2"/>
    <row r="663" spans="1:16384" ht="13.2"/>
    <row r="664" spans="1:16384" ht="13.2"/>
    <row r="665" spans="1:16384" ht="13.2"/>
    <row r="666" spans="1:16384" ht="13.2"/>
    <row r="667" spans="1:16384" ht="13.2"/>
    <row r="668" spans="1:16384" ht="13.2"/>
    <row r="669" spans="1:16384" ht="13.2"/>
    <row r="670" spans="1:16384" ht="13.2"/>
    <row r="671" spans="1:16384" ht="13.2"/>
    <row r="672" spans="1:16384" ht="13.2"/>
    <row r="673" spans="1:16384" ht="13.2"/>
    <row r="674" spans="1:16384" ht="13.2"/>
    <row r="675" spans="1:16384" ht="13.2"/>
    <row r="676" spans="1:16384" ht="13.2"/>
    <row r="677" spans="1:16384" ht="13.2"/>
    <row r="678" spans="1:16384" ht="13.2"/>
    <row r="679" spans="1:16384" ht="13.2"/>
    <row r="680" spans="1:16384" ht="13.2"/>
    <row r="681" spans="1:16384" ht="13.2"/>
    <row r="682" spans="1:16384" ht="13.2"/>
    <row r="683" spans="1:16384" ht="13.2"/>
    <row r="684" spans="1:16384" ht="13.2"/>
    <row r="685" spans="1:16384" ht="13.2"/>
    <row r="686" spans="1:16384" ht="13.2"/>
    <row r="687" spans="1:16384" ht="13.2"/>
    <row r="688" spans="1:16384" ht="13.2"/>
    <row r="689" spans="1:16384" ht="13.2"/>
    <row r="690" spans="1:16384" ht="13.2"/>
    <row r="691" spans="1:16384" ht="13.2"/>
    <row r="692" spans="1:16384" ht="13.2"/>
    <row r="693" spans="1:16384" ht="13.2"/>
    <row r="694" spans="1:16384" ht="13.2"/>
    <row r="695" spans="1:16384" ht="13.2"/>
    <row r="696" spans="1:16384" ht="13.2"/>
    <row r="697" spans="1:16384" ht="13.2"/>
    <row r="698" spans="1:16384" ht="13.2"/>
    <row r="699" spans="1:16384" ht="13.2"/>
    <row r="700" spans="1:16384" ht="13.2"/>
    <row r="701" spans="1:16384" ht="13.2"/>
    <row r="702" spans="1:16384" ht="13.2"/>
    <row r="703" spans="1:16384" ht="13.2"/>
    <row r="704" spans="1:16384" ht="13.2"/>
    <row r="705" spans="1:16384" ht="13.2"/>
    <row r="706" spans="1:16384" ht="13.2"/>
    <row r="707" spans="1:16384" ht="13.2"/>
    <row r="708" spans="1:16384" ht="13.2"/>
    <row r="709" spans="1:16384" ht="13.2"/>
    <row r="710" spans="1:16384" ht="13.2"/>
    <row r="711" spans="1:16384" ht="13.2"/>
    <row r="712" spans="1:16384" ht="13.2"/>
    <row r="713" spans="1:16384" ht="13.2"/>
    <row r="714" spans="1:16384" ht="13.2"/>
    <row r="715" spans="1:16384" ht="13.2"/>
    <row r="716" spans="1:16384" ht="13.2"/>
    <row r="717" spans="1:16384" ht="13.2"/>
    <row r="718" spans="1:16384" ht="13.2"/>
    <row r="719" spans="1:16384" ht="13.2"/>
    <row r="720" spans="1:16384" ht="13.2"/>
    <row r="721" spans="1:16384" ht="13.2"/>
    <row r="722" spans="1:16384" ht="13.2"/>
    <row r="723" spans="1:16384" ht="13.2"/>
    <row r="724" spans="1:16384" ht="13.2"/>
    <row r="725" spans="1:16384" ht="13.2"/>
    <row r="726" spans="1:16384" ht="13.2"/>
    <row r="727" spans="1:16384" ht="13.2"/>
    <row r="728" spans="1:16384" ht="13.2"/>
    <row r="729" spans="1:16384" ht="13.2"/>
    <row r="730" spans="1:16384" ht="13.2"/>
    <row r="731" spans="1:16384" ht="13.2"/>
    <row r="732" spans="1:16384" ht="13.2"/>
    <row r="733" spans="1:16384" ht="13.2"/>
    <row r="734" spans="1:16384" ht="13.2"/>
    <row r="735" spans="1:16384" ht="13.2"/>
    <row r="736" spans="1:16384" ht="13.2"/>
    <row r="737" spans="1:16384" ht="13.2"/>
    <row r="738" spans="1:16384" ht="13.2"/>
    <row r="739" spans="1:16384" ht="13.2"/>
    <row r="740" spans="1:16384" ht="13.2"/>
    <row r="741" spans="1:16384" ht="13.2"/>
    <row r="742" spans="1:16384" ht="13.2"/>
    <row r="743" spans="1:16384" ht="13.2"/>
    <row r="744" spans="1:16384" ht="13.2"/>
    <row r="745" spans="1:16384" ht="13.2"/>
    <row r="746" spans="1:16384" ht="13.2"/>
    <row r="747" spans="1:16384" ht="13.2"/>
    <row r="748" spans="1:16384" ht="13.2"/>
    <row r="749" spans="1:16384" ht="13.2"/>
    <row r="750" spans="1:16384" ht="13.2"/>
    <row r="751" spans="1:16384" ht="13.2"/>
    <row r="752" spans="1:16384" ht="13.2"/>
    <row r="753" spans="1:16384" ht="13.2"/>
    <row r="754" spans="1:16384" ht="13.2"/>
    <row r="755" spans="1:16384" ht="13.2"/>
    <row r="756" spans="1:16384" ht="13.2"/>
    <row r="757" spans="1:16384" ht="13.2"/>
    <row r="758" spans="1:16384" ht="13.2"/>
    <row r="759" spans="1:16384" ht="13.2"/>
    <row r="760" spans="1:16384" ht="13.2"/>
    <row r="761" spans="1:16384" ht="13.2"/>
    <row r="762" spans="1:16384" ht="13.2"/>
    <row r="763" spans="1:16384" ht="13.2"/>
    <row r="764" spans="1:16384" ht="13.2"/>
    <row r="765" spans="1:16384" ht="13.2"/>
    <row r="766" spans="1:16384" ht="13.2"/>
    <row r="767" spans="1:16384" ht="13.2"/>
    <row r="768" spans="1:16384" ht="13.2"/>
    <row r="769" spans="1:16384" ht="13.2"/>
    <row r="770" spans="1:16384" ht="13.2"/>
    <row r="771" spans="1:16384" ht="13.2"/>
    <row r="772" spans="1:16384" ht="13.2"/>
    <row r="773" spans="1:16384" ht="13.2"/>
    <row r="774" spans="1:16384" ht="13.2"/>
    <row r="775" spans="1:16384" ht="13.2"/>
    <row r="776" spans="1:16384" ht="13.2"/>
    <row r="777" spans="1:16384" ht="13.2"/>
    <row r="778" spans="1:16384" ht="13.2"/>
    <row r="779" spans="1:16384" ht="13.2"/>
    <row r="780" spans="1:16384" ht="13.2"/>
    <row r="781" spans="1:16384" ht="13.2"/>
    <row r="782" spans="1:16384" ht="13.2"/>
    <row r="783" spans="1:16384" ht="13.2"/>
    <row r="784" spans="1:16384" ht="13.2"/>
    <row r="785" spans="1:16384" ht="13.2"/>
    <row r="786" spans="1:16384" ht="13.2"/>
    <row r="787" spans="1:16384" ht="13.2"/>
    <row r="788" spans="1:16384" ht="13.2"/>
    <row r="789" spans="1:16384" ht="13.2"/>
    <row r="790" spans="1:16384" ht="13.2"/>
    <row r="791" spans="1:16384" ht="13.2"/>
    <row r="792" spans="1:16384" ht="13.2"/>
    <row r="793" spans="1:16384" ht="13.2"/>
    <row r="794" spans="1:16384" ht="13.2"/>
    <row r="795" spans="1:16384" ht="13.2"/>
    <row r="796" spans="1:16384" ht="13.2"/>
    <row r="797" spans="1:16384" ht="13.2"/>
    <row r="798" spans="1:16384" ht="13.2"/>
    <row r="799" spans="1:16384" ht="13.2"/>
    <row r="800" spans="1:16384" ht="13.2"/>
    <row r="801" spans="1:16384" ht="13.2"/>
    <row r="802" spans="1:16384" ht="13.2"/>
    <row r="803" spans="1:16384" ht="13.2"/>
    <row r="804" spans="1:16384" ht="13.2"/>
    <row r="805" spans="1:16384" ht="13.2"/>
    <row r="806" spans="1:16384" ht="13.2"/>
    <row r="807" spans="1:16384" ht="13.2"/>
    <row r="808" spans="1:16384" ht="13.2"/>
    <row r="809" spans="1:16384" ht="13.2"/>
    <row r="810" spans="1:16384" ht="13.2"/>
    <row r="811" spans="1:16384" ht="13.2"/>
    <row r="812" spans="1:16384" ht="13.2"/>
    <row r="813" spans="1:16384" ht="13.2"/>
    <row r="814" spans="1:16384" ht="13.2"/>
    <row r="815" spans="1:16384" ht="13.2"/>
    <row r="816" spans="1:16384" ht="13.2"/>
    <row r="817" spans="1:16384" ht="13.2"/>
    <row r="818" spans="1:16384" ht="13.2"/>
    <row r="819" spans="1:16384" ht="13.2"/>
    <row r="820" spans="1:16384" ht="13.2"/>
    <row r="821" spans="1:16384" ht="13.2"/>
    <row r="822" spans="1:16384" ht="13.2"/>
    <row r="823" spans="1:16384" ht="13.2"/>
    <row r="824" spans="1:16384" ht="13.2"/>
    <row r="825" spans="1:16384" ht="13.2"/>
    <row r="826" spans="1:16384" ht="13.2"/>
    <row r="827" spans="1:16384" ht="13.2"/>
    <row r="828" spans="1:16384" ht="13.2"/>
    <row r="829" spans="1:16384" ht="13.2"/>
    <row r="830" spans="1:16384" ht="13.2"/>
    <row r="831" spans="1:16384" ht="13.2"/>
    <row r="832" spans="1:16384" ht="13.2"/>
    <row r="833" spans="1:16384" ht="13.2"/>
    <row r="834" spans="1:16384" ht="13.2"/>
    <row r="835" spans="1:16384" ht="13.2"/>
    <row r="836" spans="1:16384" ht="13.2"/>
    <row r="837" spans="1:16384" ht="13.2"/>
    <row r="838" spans="1:16384" ht="13.2"/>
    <row r="839" spans="1:16384" ht="13.2"/>
    <row r="840" spans="1:16384" ht="13.2"/>
    <row r="841" spans="1:16384" ht="13.2"/>
    <row r="842" spans="1:16384" ht="13.2"/>
    <row r="843" spans="1:16384" ht="13.2"/>
    <row r="844" spans="1:16384" ht="13.2"/>
    <row r="845" spans="1:16384" ht="13.2"/>
    <row r="846" spans="1:16384" ht="13.2"/>
    <row r="847" spans="1:16384" ht="13.2"/>
    <row r="848" spans="1:16384" ht="13.2"/>
    <row r="849" spans="1:16384" ht="13.2"/>
    <row r="850" spans="1:16384" ht="13.2"/>
    <row r="851" spans="1:16384" ht="13.2"/>
    <row r="852" spans="1:16384" ht="13.2"/>
    <row r="853" spans="1:16384" ht="13.2"/>
    <row r="854" spans="1:16384" ht="13.2"/>
    <row r="855" spans="1:16384" ht="13.2"/>
    <row r="856" spans="1:16384" ht="13.2"/>
    <row r="857" spans="1:16384" ht="13.2"/>
    <row r="858" spans="1:16384" ht="13.2"/>
    <row r="859" spans="1:16384" ht="13.2"/>
    <row r="860" spans="1:16384" ht="13.2"/>
    <row r="861" spans="1:16384" ht="13.2"/>
    <row r="862" spans="1:16384" ht="13.2"/>
    <row r="863" spans="1:16384" ht="13.2"/>
    <row r="864" spans="1:16384" ht="13.2"/>
    <row r="865" spans="1:16384" ht="13.2"/>
    <row r="866" spans="1:16384" ht="13.2"/>
    <row r="867" spans="1:16384" ht="13.2"/>
    <row r="868" spans="1:16384" ht="13.2"/>
    <row r="869" spans="1:16384" ht="13.2"/>
    <row r="870" spans="1:16384" ht="13.2"/>
    <row r="871" spans="1:16384" ht="13.2"/>
    <row r="872" spans="1:16384" ht="13.2"/>
    <row r="873" spans="1:16384" ht="13.2"/>
    <row r="874" spans="1:16384" ht="13.2"/>
    <row r="875" spans="1:16384" ht="13.2"/>
    <row r="876" spans="1:16384" ht="13.2"/>
    <row r="877" spans="1:16384" ht="13.2"/>
    <row r="878" spans="1:16384" ht="13.2"/>
    <row r="879" spans="1:16384" ht="13.2"/>
    <row r="880" spans="1:16384" ht="13.2"/>
    <row r="881" spans="1:16384" ht="13.2"/>
    <row r="882" spans="1:16384" ht="13.2"/>
    <row r="883" spans="1:16384" ht="13.2"/>
    <row r="884" spans="1:16384" ht="13.2"/>
    <row r="885" spans="1:16384" ht="13.2"/>
    <row r="886" spans="1:16384" ht="13.2"/>
    <row r="887" spans="1:16384" ht="13.2"/>
    <row r="888" spans="1:16384" ht="13.2"/>
    <row r="889" spans="1:16384" ht="13.2"/>
    <row r="890" spans="1:16384" ht="13.2"/>
    <row r="891" spans="1:16384" ht="13.2"/>
    <row r="892" spans="1:16384" ht="13.2"/>
    <row r="893" spans="1:16384" ht="13.2"/>
    <row r="894" spans="1:16384" ht="13.2"/>
    <row r="895" spans="1:16384" ht="13.2"/>
    <row r="896" spans="1:16384" ht="13.2"/>
    <row r="897" spans="1:16384" ht="13.2"/>
    <row r="898" spans="1:16384" ht="13.2"/>
    <row r="899" spans="1:16384" ht="13.2"/>
    <row r="900" spans="1:16384" ht="13.2"/>
    <row r="901" spans="1:16384" ht="13.2"/>
    <row r="902" spans="1:16384" ht="13.2"/>
    <row r="903" spans="1:16384" ht="13.2"/>
    <row r="904" spans="1:16384" ht="13.2"/>
    <row r="905" spans="1:16384" ht="13.2"/>
    <row r="906" spans="1:16384" ht="13.2"/>
    <row r="907" spans="1:16384" ht="13.2"/>
    <row r="908" spans="1:16384" ht="13.2"/>
    <row r="909" spans="1:16384" ht="13.2"/>
    <row r="910" spans="1:16384" ht="13.2"/>
    <row r="911" spans="1:16384" ht="13.2"/>
    <row r="912" spans="1:16384" ht="13.2"/>
    <row r="913" spans="1:16384" ht="13.2"/>
    <row r="914" spans="1:16384" ht="13.2"/>
    <row r="915" spans="1:16384" ht="13.2"/>
    <row r="916" spans="1:16384" ht="13.2"/>
    <row r="917" spans="1:16384" ht="13.2"/>
    <row r="918" spans="1:16384" ht="13.2"/>
    <row r="919" spans="1:16384" ht="13.2"/>
    <row r="920" spans="1:16384" ht="13.2"/>
    <row r="921" spans="1:16384" ht="13.2"/>
    <row r="922" spans="1:16384" ht="13.2"/>
    <row r="923" spans="1:16384" ht="13.2"/>
    <row r="924" spans="1:16384" ht="13.2"/>
    <row r="925" spans="1:16384" ht="13.2"/>
    <row r="926" spans="1:16384" ht="13.2"/>
    <row r="927" spans="1:16384" ht="13.2"/>
    <row r="928" spans="1:16384" ht="13.2"/>
    <row r="929" spans="1:16384" ht="13.2"/>
    <row r="930" spans="1:16384" ht="13.2"/>
    <row r="931" spans="1:16384" ht="13.2"/>
    <row r="932" spans="1:16384" ht="13.2"/>
    <row r="933" spans="1:16384" ht="13.2"/>
    <row r="934" spans="1:16384" ht="13.2"/>
    <row r="935" spans="1:16384" ht="13.2"/>
    <row r="936" spans="1:16384" ht="13.2"/>
    <row r="937" spans="1:16384" ht="13.2"/>
    <row r="938" spans="1:16384" ht="13.2"/>
    <row r="939" spans="1:16384" ht="13.2"/>
    <row r="940" spans="1:16384" ht="13.2"/>
    <row r="941" spans="1:16384" ht="13.2"/>
    <row r="942" spans="1:16384" ht="13.2"/>
    <row r="943" spans="1:16384" ht="13.2"/>
    <row r="944" spans="1:16384" ht="13.2"/>
    <row r="945" spans="1:16384" ht="13.2"/>
    <row r="946" spans="1:16384" ht="13.2"/>
    <row r="947" spans="1:16384" ht="13.2"/>
    <row r="948" spans="1:16384" ht="13.2"/>
    <row r="949" spans="1:16384" ht="13.2"/>
    <row r="950" spans="1:16384" ht="13.2"/>
    <row r="951" spans="1:16384" ht="13.2"/>
    <row r="952" spans="1:16384" ht="13.2"/>
    <row r="953" spans="1:16384" ht="13.2"/>
    <row r="954" spans="1:16384" ht="13.2"/>
    <row r="955" spans="1:16384" ht="13.2"/>
    <row r="956" spans="1:16384" ht="13.2"/>
    <row r="957" spans="1:16384" ht="13.2"/>
    <row r="958" spans="1:16384" ht="13.2"/>
    <row r="959" spans="1:16384" ht="13.2"/>
    <row r="960" spans="1:16384" ht="13.2"/>
    <row r="961" spans="1:16384" ht="13.2"/>
    <row r="962" spans="1:16384" ht="13.2"/>
    <row r="963" spans="1:16384" ht="13.2"/>
    <row r="964" spans="1:16384" ht="13.2"/>
    <row r="965" spans="1:16384" ht="13.2"/>
    <row r="966" spans="1:16384" ht="13.2"/>
    <row r="967" spans="1:16384" ht="13.2"/>
    <row r="968" spans="1:16384" ht="13.2"/>
    <row r="969" spans="1:16384" ht="13.2"/>
    <row r="970" spans="1:16384" ht="13.2"/>
    <row r="971" spans="1:16384" ht="13.2"/>
    <row r="972" spans="1:16384" ht="13.2"/>
    <row r="973" spans="1:16384" ht="13.2"/>
    <row r="974" spans="1:16384" ht="13.2"/>
    <row r="975" spans="1:16384" ht="13.2"/>
    <row r="976" spans="1:16384" ht="13.2"/>
    <row r="977" spans="1:16384" ht="13.2"/>
    <row r="978" spans="1:16384" ht="13.2"/>
    <row r="979" spans="1:16384" ht="13.2"/>
    <row r="980" spans="1:16384" ht="13.2"/>
    <row r="981" spans="1:16384" ht="13.2"/>
    <row r="982" spans="1:16384" ht="13.2"/>
    <row r="983" spans="1:16384" ht="13.2"/>
    <row r="984" spans="1:16384" ht="13.2"/>
    <row r="985" spans="1:16384" ht="13.2"/>
    <row r="986" spans="1:16384" ht="13.2"/>
    <row r="987" spans="1:16384" ht="13.2"/>
    <row r="988" spans="1:16384" ht="13.2"/>
    <row r="989" spans="1:16384" ht="13.2"/>
    <row r="990" spans="1:16384" ht="13.2"/>
    <row r="991" spans="1:16384" ht="13.2"/>
    <row r="992" spans="1:16384" ht="13.2"/>
    <row r="993" spans="1:16384" ht="13.2"/>
    <row r="994" spans="1:16384" ht="13.2"/>
    <row r="995" spans="1:16384" ht="13.2"/>
    <row r="996" spans="1:16384" ht="13.2"/>
    <row r="997" spans="1:16384" ht="13.2"/>
    <row r="998" spans="1:16384" ht="13.2"/>
    <row r="999" spans="1:16384" ht="13.2"/>
    <row r="1000" spans="1:16384" ht="13.2"/>
    <row r="1001" spans="1:16384" ht="13.2"/>
    <row r="1002" spans="1:16384" ht="13.2"/>
    <row r="1003" spans="1:16384" ht="13.2"/>
    <row r="1004" spans="1:16384" ht="13.2"/>
    <row r="1005" spans="1:16384" ht="13.2"/>
    <row r="1006" spans="1:16384" ht="13.2"/>
  </sheetData>
  <sheetProtection formatCells="0" formatColumns="0" formatRows="0" insertColumns="0" insertRows="0" insertHyperlinks="0" deleteColumns="0" deleteRows="0" selectLockedCells="1" sort="0" autoFilter="0" pivotTables="0" selectUnlockedCells="1"/>
  <autoFilter ref="A14:H40">
    <filterColumn colId="1">
      <customFilters>
        <customFilter operator="notEqual" val=" "/>
      </customFilters>
    </filterColumn>
  </autoFilter>
  <mergeCells>
    <mergeCell ref="D1:H1"/>
  </mergeCells>
  <conditionalFormatting sqref="E10:E12">
    <cfRule type="cellIs" dxfId="1" priority="1" stopIfTrue="1" operator="lessThan">
      <formula>0</formula>
    </cfRule>
  </conditionalFormatting>
  <printOptions/>
  <pageMargins left="0.7" right="0.7" top="0.75" bottom="0.75" header="0.3" footer="0.3"/>
  <pageSetup blackAndWhite="0" cellComments="asDisplayed" draft="0" errors="displayed" orientation="landscape" pageOrder="downThenOver" paperSize="1" scale="75" useFirstPageNumber="0"/>
  <headerFooter>
    <oddHeader/>
    <oddFooter/>
  </headerFooter>
  <drawing r:id="rId1"/>
</worksheet>
</file>

<file path=xl/worksheets/sheet4.xml><?xml version="1.0" encoding="utf-8"?>
<worksheet xmlns="http://schemas.openxmlformats.org/spreadsheetml/2006/main" xmlns:r="http://schemas.openxmlformats.org/officeDocument/2006/relationships" xmlns:gnmx="http://www.gnumeric.org/ext/spreadsheetml">
  <sheetPr>
    <pageSetUpPr fitToPage="0"/>
  </sheetPr>
  <dimension ref="A1:M44"/>
  <sheetViews>
    <sheetView workbookViewId="0" tabSelected="1">
      <selection activeCell="M29" sqref="M29"/>
    </sheetView>
  </sheetViews>
  <sheetFormatPr defaultRowHeight="15.75"/>
  <cols>
    <col min="1" max="1" style="1" width="48" customWidth="1"/>
    <col min="2" max="2" style="1" width="27.664062500000004" customWidth="1"/>
    <col min="3" max="3" style="1" width="24.554687500000004" customWidth="1"/>
    <col min="4" max="4" style="1" width="56.44140625" customWidth="1"/>
    <col min="5" max="5" style="1" width="30.6640625" customWidth="1"/>
    <col min="6" max="9" style="1" width="23.109375" customWidth="1"/>
    <col min="10" max="12" style="1" width="9.142307692307693"/>
    <col min="13" max="13" style="1" width="17.284675480769234" bestFit="1" customWidth="1"/>
    <col min="14" max="16384" style="1" width="9.142307692307693"/>
  </cols>
  <sheetData>
    <row r="1" spans="1:13" customHeight="1" ht="77.4">
      <c r="A1" s="2"/>
      <c r="B1" s="2"/>
      <c r="C1" s="2"/>
      <c r="D1" s="4" t="inlineStr">
        <is>
          <t>Use this sheet to determine the maximum and minimum number of solar panels that can be connected in series to a PV Link sub-string optimizer.  Solar panels MUST be connected to PV Link in order to export power to a Pika inverter.</t>
        </is>
      </c>
      <c r="K1" t="s">
        <v>56</v>
      </c>
      <c r="L1" t="s">
        <v>57</v>
      </c>
      <c r="M1" t="s">
        <v>58</v>
      </c>
    </row>
    <row r="2" spans="1:13" ht="21">
      <c r="A2" s="3" t="s">
        <v>59</v>
      </c>
      <c r="B2" s="2"/>
      <c r="C2" s="2"/>
      <c r="D2" s="11" t="s">
        <v>4</v>
      </c>
      <c r="K2">
        <v>1.02</v>
      </c>
      <c r="L2" t="s">
        <v>60</v>
      </c>
      <c r="M2" t="s">
        <v>61</v>
      </c>
    </row>
    <row r="3" spans="1:13" ht="15">
      <c r="A3" s="2"/>
      <c r="B3" s="2"/>
      <c r="C3" s="2"/>
      <c r="D3" s="12" t="s">
        <v>5</v>
      </c>
      <c r="K3">
        <v>1.04</v>
      </c>
      <c r="L3" t="s">
        <v>62</v>
      </c>
      <c r="M3" t="s">
        <v>63</v>
      </c>
    </row>
    <row r="4" spans="1:13" ht="15.6">
      <c r="A4" s="52" t="s">
        <v>64</v>
      </c>
      <c r="B4" s="53"/>
      <c r="C4" s="53"/>
      <c r="E4" s="54"/>
      <c r="K4">
        <v>1.0600000000000001</v>
      </c>
      <c r="L4" t="s">
        <v>65</v>
      </c>
      <c r="M4" t="s">
        <v>66</v>
      </c>
    </row>
    <row r="5" spans="1:13" ht="15">
      <c r="A5" s="55" t="s">
        <v>67</v>
      </c>
      <c r="B5" s="56">
        <v>1.1799999999999999</v>
      </c>
      <c r="C5" s="55"/>
      <c r="E5" s="57"/>
      <c r="K5">
        <v>1.0800000000000001</v>
      </c>
      <c r="L5" t="s">
        <v>68</v>
      </c>
      <c r="M5" t="s">
        <v>69</v>
      </c>
    </row>
    <row r="6" spans="1:13" ht="15">
      <c r="A6" s="55" t="s">
        <v>70</v>
      </c>
      <c r="B6" s="58" t="s">
        <f>IFERROR(INDEX($K$2:$M$14,MATCH($B$5,K2:K14,1),2),)</f>
        <v>71</v>
      </c>
      <c r="C6" s="55" t="s">
        <v>72</v>
      </c>
      <c r="D6" s="57"/>
      <c r="E6" s="57"/>
      <c r="K6">
        <v>1.1000000000000001</v>
      </c>
      <c r="L6" t="s">
        <v>73</v>
      </c>
      <c r="M6" t="s">
        <v>74</v>
      </c>
    </row>
    <row r="7" spans="1:13" ht="15">
      <c r="A7" s="55" t="s">
        <v>75</v>
      </c>
      <c r="B7" s="58" t="s">
        <f>IFERROR(INDEX($K$2:$M$14,MATCH($B$5,K2:K14,1),3),)</f>
        <v>76</v>
      </c>
      <c r="C7" s="55" t="s">
        <v>77</v>
      </c>
      <c r="D7" s="57"/>
      <c r="E7" s="57"/>
      <c r="K7">
        <v>1.1200000000000001</v>
      </c>
      <c r="L7" t="s">
        <v>78</v>
      </c>
      <c r="M7" t="s">
        <v>79</v>
      </c>
    </row>
    <row r="8" spans="1:13" ht="15">
      <c r="A8" s="55"/>
      <c r="B8" s="55"/>
      <c r="C8" s="55"/>
      <c r="D8" s="57" t="inlineStr">
        <is>
          <t>best for kyocera: 9 in series, 2 in parallel: 2844 WATT</t>
        </is>
      </c>
      <c r="E8" s="57"/>
      <c r="K8">
        <v>1.1400000000000001</v>
      </c>
      <c r="L8" t="s">
        <v>80</v>
      </c>
      <c r="M8" t="s">
        <v>81</v>
      </c>
    </row>
    <row r="9" spans="1:13" ht="15.6">
      <c r="A9" s="52" t="s">
        <v>82</v>
      </c>
      <c r="B9" s="57"/>
      <c r="C9" s="55"/>
      <c r="D9" s="57" t="inlineStr">
        <is>
          <t>Voc: 296 V temp corrected</t>
        </is>
      </c>
      <c r="E9" s="57"/>
      <c r="K9">
        <v>1.1600000000000001</v>
      </c>
      <c r="L9" t="s">
        <v>71</v>
      </c>
      <c r="M9" t="s">
        <v>76</v>
      </c>
    </row>
    <row r="10" spans="1:13" customHeight="1" ht="26.4">
      <c r="A10" s="55" t="s">
        <v>83</v>
      </c>
      <c r="B10" s="59">
        <v>60</v>
      </c>
      <c r="C10" s="55"/>
      <c r="D10" s="57" t="inlineStr">
        <is>
          <t>Vmpp: 208.8  (9x23.2)</t>
        </is>
      </c>
      <c r="E10" s="57"/>
      <c r="K10">
        <v>1.1800000000000002</v>
      </c>
      <c r="L10" t="s">
        <v>84</v>
      </c>
      <c r="M10" t="s">
        <v>85</v>
      </c>
    </row>
    <row r="11" spans="1:13" ht="15">
      <c r="A11" s="55" t="s">
        <v>86</v>
      </c>
      <c r="B11" s="60"/>
      <c r="C11" s="55" t="s">
        <v>18</v>
      </c>
      <c r="D11" s="57"/>
      <c r="E11" s="57"/>
      <c r="K11">
        <v>1.2000000000000002</v>
      </c>
      <c r="L11" t="s">
        <v>87</v>
      </c>
      <c r="M11" t="s">
        <v>88</v>
      </c>
    </row>
    <row r="12" spans="1:13" ht="15.6">
      <c r="A12" s="55" t="s">
        <v>89</v>
      </c>
      <c r="B12" s="61" t="inlineStr">
        <is>
          <t>kyocera</t>
        </is>
      </c>
      <c r="C12" s="20"/>
      <c r="D12" s="62"/>
      <c r="E12" s="62"/>
      <c r="K12">
        <v>1.21</v>
      </c>
      <c r="L12" t="s">
        <v>90</v>
      </c>
      <c r="M12" t="s">
        <v>91</v>
      </c>
    </row>
    <row r="13" spans="1:13" ht="15.6">
      <c r="A13" s="55" t="s">
        <v>92</v>
      </c>
      <c r="B13" s="61" t="inlineStr">
        <is>
          <t>158G</t>
        </is>
      </c>
      <c r="C13" s="20"/>
      <c r="D13" s="62"/>
      <c r="E13" s="62"/>
      <c r="K13">
        <v>1.23</v>
      </c>
      <c r="L13" t="s">
        <v>93</v>
      </c>
      <c r="M13" t="s">
        <v>94</v>
      </c>
    </row>
    <row r="14" spans="1:13" ht="15">
      <c r="A14" s="55" t="s">
        <v>95</v>
      </c>
      <c r="B14" s="56">
        <v>158</v>
      </c>
      <c r="C14" s="55" t="s">
        <v>18</v>
      </c>
      <c r="D14" s="57"/>
      <c r="E14" s="57"/>
      <c r="K14">
        <v>1.25</v>
      </c>
      <c r="L14" t="s">
        <v>96</v>
      </c>
      <c r="M14" t="s">
        <v>97</v>
      </c>
    </row>
    <row r="15" spans="1:13" ht="15">
      <c r="A15" s="55" t="s">
        <v>98</v>
      </c>
      <c r="B15" s="56">
        <v>28.899999999999999</v>
      </c>
      <c r="C15" s="55" t="s">
        <v>99</v>
      </c>
      <c r="D15" s="57"/>
      <c r="E15" s="57"/>
    </row>
    <row r="16" spans="1:13" ht="15">
      <c r="A16" s="55" t="s">
        <v>100</v>
      </c>
      <c r="B16" s="63">
        <f>B15*B5</f>
        <v>34.101999999999997</v>
      </c>
      <c r="C16" s="55" t="s">
        <v>99</v>
      </c>
      <c r="D16" s="57"/>
      <c r="E16" s="57"/>
    </row>
    <row r="17" spans="1:13" ht="15">
      <c r="A17" s="55" t="s">
        <v>101</v>
      </c>
      <c r="B17" s="56">
        <v>23.199999999999999</v>
      </c>
      <c r="C17" s="55" t="s">
        <v>99</v>
      </c>
      <c r="D17" s="57"/>
      <c r="E17" s="57"/>
    </row>
    <row r="18" spans="1:13" ht="15.6">
      <c r="A18" s="55"/>
      <c r="B18" s="55"/>
      <c r="C18" s="20"/>
      <c r="D18" s="62"/>
      <c r="E18" s="62"/>
    </row>
    <row r="19" spans="1:13" ht="15.6">
      <c r="A19" s="52" t="s">
        <v>102</v>
      </c>
      <c r="B19" s="55"/>
      <c r="C19" s="55"/>
      <c r="D19" s="57"/>
      <c r="E19" s="57"/>
    </row>
    <row r="20" spans="1:13" customHeight="1" ht="21">
      <c r="A20" s="55" t="s">
        <v>103</v>
      </c>
      <c r="B20" s="55">
        <v>420</v>
      </c>
      <c r="C20" s="55" t="s">
        <v>99</v>
      </c>
      <c r="D20" s="57"/>
      <c r="E20" s="57"/>
    </row>
    <row r="21" spans="1:13" ht="15">
      <c r="A21" s="55" t="s">
        <v>104</v>
      </c>
      <c r="B21" s="55">
        <v>60</v>
      </c>
      <c r="C21" s="55" t="s">
        <v>99</v>
      </c>
      <c r="D21" s="57"/>
      <c r="E21" s="57"/>
    </row>
    <row r="22" spans="1:13" ht="15">
      <c r="A22" s="55" t="s">
        <v>105</v>
      </c>
      <c r="B22" s="55">
        <v>360</v>
      </c>
      <c r="C22" s="55" t="s">
        <v>99</v>
      </c>
      <c r="D22" s="57"/>
      <c r="E22" s="57"/>
    </row>
    <row r="23" spans="1:13" ht="15">
      <c r="A23" s="55" t="s">
        <v>106</v>
      </c>
      <c r="B23" s="55">
        <v>13</v>
      </c>
      <c r="C23" s="55" t="s">
        <v>107</v>
      </c>
      <c r="D23" s="57"/>
      <c r="E23" s="57"/>
    </row>
    <row r="24" spans="1:13" customHeight="1" ht="15.75">
      <c r="A24" s="2"/>
      <c r="B24" s="2"/>
      <c r="C24" s="2"/>
    </row>
    <row r="25" spans="1:13" ht="15.6">
      <c r="A25" s="64"/>
      <c r="B25" s="65" t="s">
        <v>108</v>
      </c>
      <c r="C25" s="66" t="s">
        <v>109</v>
      </c>
      <c r="D25" s="67"/>
      <c r="E25" s="67"/>
      <c r="M25"/>
    </row>
    <row r="26" spans="1:13" ht="15.6">
      <c r="A26" s="68" t="s">
        <v>110</v>
      </c>
      <c r="B26" s="69">
        <f>IFERROR(ROUNDDOWN(MIN(B20/B16,B22/B17),),)</f>
        <v>12</v>
      </c>
      <c r="C26" s="70">
        <f>B26*$B$14</f>
        <v>1896</v>
      </c>
      <c r="D26" s="71"/>
      <c r="E26" s="71"/>
    </row>
    <row r="27" spans="1:13" ht="16.2">
      <c r="A27" s="72" t="s">
        <v>111</v>
      </c>
      <c r="B27" s="73">
        <f>IFERROR(ROUNDUP(B21/B17,),)</f>
        <v>3</v>
      </c>
      <c r="C27" s="74">
        <f>B27*$B$14</f>
        <v>474</v>
      </c>
      <c r="D27" s="71"/>
      <c r="E27" s="71"/>
      <c r="I27" t="inlineStr">
        <is>
          <t>quan</t>
        </is>
      </c>
      <c r="J27" t="inlineStr">
        <is>
          <t>watt</t>
        </is>
      </c>
      <c r="K27" t="inlineStr">
        <is>
          <t>total watt</t>
        </is>
      </c>
      <c r="L27" t="inlineStr">
        <is>
          <t>volt</t>
        </is>
      </c>
      <c r="M27" t="inlineStr">
        <is>
          <t>amp</t>
        </is>
      </c>
    </row>
    <row r="28" spans="1:13" ht="15.6">
      <c r="A28" s="55"/>
      <c r="B28" s="57"/>
      <c r="C28" s="55"/>
      <c r="D28" s="57"/>
      <c r="E28" s="57"/>
      <c r="I28">
        <v>80</v>
      </c>
      <c r="J28">
        <v>158</v>
      </c>
      <c r="K28">
        <f>J28*I28</f>
        <v>12640</v>
      </c>
      <c r="L28">
        <v>240</v>
      </c>
      <c r="M28">
        <f>K28/L28</f>
        <v>52.666666666666664</v>
      </c>
    </row>
    <row r="29" spans="1:13" ht="17.4">
      <c r="A29" s="75" t="s">
        <v>112</v>
      </c>
      <c r="B29" s="76"/>
      <c r="C29" s="20"/>
      <c r="D29" s="62"/>
      <c r="E29" s="62"/>
    </row>
    <row r="30" spans="1:13" ht="15.6">
      <c r="A30" s="68" t="s">
        <v>113</v>
      </c>
      <c r="B30" s="77">
        <f>IFERROR(ROUNDUP(B10/B26,),)</f>
        <v>5</v>
      </c>
      <c r="C30" s="20"/>
      <c r="D30" s="62"/>
      <c r="E30" s="62"/>
    </row>
    <row r="31" spans="1:13" ht="16.2">
      <c r="A31" s="72" t="s">
        <v>114</v>
      </c>
      <c r="B31" s="78">
        <f>IFERROR(ROUNDUP(B30/3,),)</f>
        <v>2</v>
      </c>
      <c r="C31" s="20"/>
      <c r="D31" s="62"/>
      <c r="E31" s="62"/>
    </row>
    <row r="32" spans="1:13" ht="13.2">
      <c r="A32" s="79"/>
      <c r="B32" s="79"/>
      <c r="C32" s="79"/>
      <c r="D32" s="9"/>
      <c r="E32" s="9"/>
    </row>
    <row r="33" spans="1:13" ht="13.2">
      <c r="A33" s="80" t="s">
        <v>115</v>
      </c>
      <c r="B33" s="79"/>
      <c r="C33" s="79"/>
      <c r="D33" s="9"/>
      <c r="E33" s="9"/>
    </row>
    <row r="34" spans="1:13" ht="13.2">
      <c r="A34" s="79" t="s">
        <v>116</v>
      </c>
      <c r="B34" s="2"/>
      <c r="C34" s="2"/>
    </row>
    <row r="35" spans="1:13" ht="13.2">
      <c r="A35" s="79" t="s">
        <v>117</v>
      </c>
      <c r="B35" s="2"/>
      <c r="C35" s="2"/>
    </row>
    <row r="36" spans="1:13" ht="13.2">
      <c r="A36" s="79" t="s">
        <v>118</v>
      </c>
      <c r="B36" s="2"/>
      <c r="C36" s="2"/>
    </row>
    <row r="37" spans="1:13" ht="13.2"/>
    <row r="38" spans="1:13" ht="13.2"/>
    <row r="40" spans="1:13" ht="13.2"/>
    <row r="41" spans="1:13" ht="13.2"/>
    <row r="43" spans="1:13" ht="13.2"/>
    <row r="44" spans="1:13" ht="13.2"/>
  </sheetData>
  <sheetProtection formatCells="0" formatColumns="0" formatRows="0" insertColumns="0" insertRows="0" insertHyperlinks="0" deleteColumns="0" deleteRows="0" selectLockedCells="1" sort="0" autoFilter="0" pivotTables="0" selectUnlockedCells="1"/>
  <mergeCells>
    <mergeCell ref="A36:C36"/>
    <mergeCell ref="A35:C35"/>
    <mergeCell ref="A34:C34"/>
  </mergeCells>
  <printOptions/>
  <pageMargins left="0.7" right="0.7" top="0.75" bottom="0.75" header="0.3" footer="0.3"/>
  <pageSetup blackAndWhite="0" cellComments="asDisplayed" draft="0" errors="displayed" orientation="portrait" pageOrder="downThenOver" paperSize="1" scale="90" useFirstPageNumber="0"/>
  <headerFooter>
    <oddHeader/>
    <oddFooter/>
  </headerFooter>
  <drawing r:id="rId1"/>
</worksheet>
</file>

<file path=xl/worksheets/sheet5.xml><?xml version="1.0" encoding="utf-8"?>
<worksheet xmlns="http://schemas.openxmlformats.org/spreadsheetml/2006/main" xmlns:r="http://schemas.openxmlformats.org/officeDocument/2006/relationships" xmlns:gnmx="http://www.gnumeric.org/ext/spreadsheetml">
  <sheetPr>
    <tabColor rgb="FF70AD47"/>
    <pageSetUpPr fitToPage="0"/>
  </sheetPr>
  <dimension ref="A1:XFD44"/>
  <sheetViews>
    <sheetView workbookViewId="0">
      <selection activeCell="B1" sqref="B1"/>
    </sheetView>
  </sheetViews>
  <sheetFormatPr defaultRowHeight="15.75"/>
  <cols>
    <col min="1" max="1" style="1" width="48" customWidth="1"/>
    <col min="2" max="2" style="1" width="27.664062500000004" customWidth="1"/>
    <col min="3" max="3" style="1" width="24.554687500000004" customWidth="1"/>
    <col min="4" max="4" style="1" width="56.44140625" customWidth="1"/>
    <col min="5" max="5" style="1" width="30.6640625" customWidth="1"/>
    <col min="6" max="9" style="1" width="23.109375" customWidth="1"/>
    <col min="10" max="16384" style="1" width="14.441406250000002" bestFit="1" customWidth="1"/>
  </cols>
  <sheetData>
    <row r="1" spans="1:16384" customHeight="1" ht="77.4">
      <c r="A1" s="2"/>
      <c r="B1" s="81" t="s">
        <v>55</v>
      </c>
      <c r="C1" s="2"/>
      <c r="D1" s="4" t="inlineStr">
        <is>
          <t>Use this sheet to determine the maximum and minimum number of solar panels that can be connected in series to a PV Link sub-string optimizer. Solar panels MUST be connected to PV Link in order to export power to a Pika inverter.</t>
        </is>
      </c>
      <c r="K1" t="s">
        <v>56</v>
      </c>
      <c r="L1" t="s">
        <v>57</v>
      </c>
      <c r="M1" t="s">
        <v>58</v>
      </c>
    </row>
    <row r="2" spans="1:16384" ht="21">
      <c r="A2" s="3" t="s">
        <v>59</v>
      </c>
      <c r="B2" s="2"/>
      <c r="C2" s="2"/>
      <c r="D2" s="11" t="s">
        <v>4</v>
      </c>
      <c r="K2">
        <v>1.02</v>
      </c>
      <c r="L2" t="s">
        <v>60</v>
      </c>
      <c r="M2" t="s">
        <v>61</v>
      </c>
    </row>
    <row r="3" spans="1:16384" ht="15">
      <c r="A3" s="2"/>
      <c r="B3" s="2"/>
      <c r="C3" s="2"/>
      <c r="D3" s="12" t="s">
        <v>5</v>
      </c>
      <c r="K3">
        <v>1.04</v>
      </c>
      <c r="L3" t="s">
        <v>62</v>
      </c>
      <c r="M3" t="s">
        <v>63</v>
      </c>
    </row>
    <row r="4" spans="1:16384" ht="15.6">
      <c r="A4" s="52" t="s">
        <v>64</v>
      </c>
      <c r="B4" s="53"/>
      <c r="C4" s="53"/>
      <c r="E4" s="54"/>
      <c r="K4">
        <v>1.0600000000000001</v>
      </c>
      <c r="L4" t="s">
        <v>65</v>
      </c>
      <c r="M4" t="s">
        <v>66</v>
      </c>
    </row>
    <row r="5" spans="1:16384" ht="15">
      <c r="A5" s="55" t="s">
        <v>67</v>
      </c>
      <c r="B5" s="56">
        <v>1.25</v>
      </c>
      <c r="C5" s="55"/>
      <c r="E5" s="57"/>
      <c r="K5">
        <v>1.0800000000000001</v>
      </c>
      <c r="L5" t="s">
        <v>68</v>
      </c>
      <c r="M5" t="s">
        <v>69</v>
      </c>
    </row>
    <row r="6" spans="1:16384" ht="15">
      <c r="A6" s="55" t="s">
        <v>70</v>
      </c>
      <c r="B6" s="58" t="s">
        <f>IFERROR(INDEX($K$2:$M$14,MATCH($B$5,K2:K14,1),2),)</f>
        <v>96</v>
      </c>
      <c r="C6" s="55" t="s">
        <v>72</v>
      </c>
      <c r="D6" s="57"/>
      <c r="E6" s="57"/>
      <c r="K6">
        <v>1.1000000000000001</v>
      </c>
      <c r="L6" t="s">
        <v>73</v>
      </c>
      <c r="M6" t="s">
        <v>74</v>
      </c>
    </row>
    <row r="7" spans="1:16384" ht="15">
      <c r="A7" s="55" t="s">
        <v>75</v>
      </c>
      <c r="B7" s="58" t="s">
        <f>IFERROR(INDEX($K$2:$M$14,MATCH($B$5,K2:K14,1),3),)</f>
        <v>97</v>
      </c>
      <c r="C7" s="55" t="s">
        <v>77</v>
      </c>
      <c r="D7" s="57"/>
      <c r="E7" s="57"/>
      <c r="K7">
        <v>1.1200000000000001</v>
      </c>
      <c r="L7" t="s">
        <v>78</v>
      </c>
      <c r="M7" t="s">
        <v>79</v>
      </c>
    </row>
    <row r="8" spans="1:16384" ht="15">
      <c r="A8" s="55"/>
      <c r="B8" s="55"/>
      <c r="C8" s="55"/>
      <c r="D8" s="57"/>
      <c r="E8" s="57"/>
      <c r="K8">
        <v>1.1400000000000001</v>
      </c>
      <c r="L8" t="s">
        <v>80</v>
      </c>
      <c r="M8" t="s">
        <v>81</v>
      </c>
    </row>
    <row r="9" spans="1:16384" ht="15.6">
      <c r="A9" s="52" t="s">
        <v>82</v>
      </c>
      <c r="B9" s="57"/>
      <c r="C9" s="55"/>
      <c r="D9" s="57"/>
      <c r="E9" s="57"/>
      <c r="K9">
        <v>1.1600000000000001</v>
      </c>
      <c r="L9" t="s">
        <v>71</v>
      </c>
      <c r="M9" t="s">
        <v>76</v>
      </c>
    </row>
    <row r="10" spans="1:16384" customHeight="1" ht="26.4">
      <c r="A10" s="55" t="s">
        <v>83</v>
      </c>
      <c r="B10" s="59">
        <v>32</v>
      </c>
      <c r="C10" s="55"/>
      <c r="D10" s="57"/>
      <c r="E10" s="57"/>
      <c r="K10">
        <v>1.1800000000000002</v>
      </c>
      <c r="L10" t="s">
        <v>84</v>
      </c>
      <c r="M10" t="s">
        <v>85</v>
      </c>
    </row>
    <row r="11" spans="1:16384" ht="15">
      <c r="A11" s="55" t="s">
        <v>86</v>
      </c>
      <c r="B11" s="60"/>
      <c r="C11" s="55" t="s">
        <v>18</v>
      </c>
      <c r="D11" s="57"/>
      <c r="E11" s="57"/>
      <c r="K11">
        <v>1.2000000000000002</v>
      </c>
      <c r="L11" t="s">
        <v>87</v>
      </c>
      <c r="M11" t="s">
        <v>88</v>
      </c>
    </row>
    <row r="12" spans="1:16384" ht="15.6">
      <c r="A12" s="55" t="s">
        <v>89</v>
      </c>
      <c r="B12" s="61" t="inlineStr">
        <is>
          <t>Q-Cells</t>
        </is>
      </c>
      <c r="C12" s="20"/>
      <c r="D12" s="62"/>
      <c r="E12" s="62"/>
      <c r="K12">
        <v>1.21</v>
      </c>
      <c r="L12" t="s">
        <v>90</v>
      </c>
      <c r="M12" t="s">
        <v>91</v>
      </c>
    </row>
    <row r="13" spans="1:16384" ht="15.6">
      <c r="A13" s="55" t="s">
        <v>92</v>
      </c>
      <c r="B13" s="61" t="inlineStr">
        <is>
          <t>Q.Peak-G4</t>
        </is>
      </c>
      <c r="C13" s="20"/>
      <c r="D13" s="62"/>
      <c r="E13" s="62"/>
      <c r="K13">
        <v>1.23</v>
      </c>
      <c r="L13" t="s">
        <v>93</v>
      </c>
      <c r="M13" t="s">
        <v>94</v>
      </c>
    </row>
    <row r="14" spans="1:16384" ht="15">
      <c r="A14" s="55" t="s">
        <v>95</v>
      </c>
      <c r="B14" s="56">
        <v>300</v>
      </c>
      <c r="C14" s="55" t="s">
        <v>18</v>
      </c>
      <c r="D14" s="57"/>
      <c r="E14" s="57"/>
      <c r="K14">
        <v>1.25</v>
      </c>
      <c r="L14" t="s">
        <v>96</v>
      </c>
      <c r="M14" t="s">
        <v>97</v>
      </c>
    </row>
    <row r="15" spans="1:16384" ht="15">
      <c r="A15" s="55" t="s">
        <v>98</v>
      </c>
      <c r="B15" s="56">
        <v>39.799999999999997</v>
      </c>
      <c r="C15" s="55" t="s">
        <v>99</v>
      </c>
      <c r="D15" s="57"/>
      <c r="E15" s="57"/>
    </row>
    <row r="16" spans="1:16384" ht="15">
      <c r="A16" s="55" t="s">
        <v>100</v>
      </c>
      <c r="B16" s="63">
        <f>B15*B5</f>
        <v>49.75</v>
      </c>
      <c r="C16" s="55" t="s">
        <v>99</v>
      </c>
      <c r="D16" s="57"/>
      <c r="E16" s="57"/>
    </row>
    <row r="17" spans="1:16384" ht="15">
      <c r="A17" s="55" t="s">
        <v>101</v>
      </c>
      <c r="B17" s="56">
        <v>32.399999999999999</v>
      </c>
      <c r="C17" s="55" t="s">
        <v>99</v>
      </c>
      <c r="D17" s="57"/>
      <c r="E17" s="57"/>
    </row>
    <row r="18" spans="1:16384" ht="15.6">
      <c r="A18" s="55"/>
      <c r="B18" s="55"/>
      <c r="C18" s="20"/>
      <c r="D18" s="62"/>
      <c r="E18" s="62"/>
    </row>
    <row r="19" spans="1:16384" ht="15.6">
      <c r="A19" s="52" t="s">
        <v>102</v>
      </c>
      <c r="B19" s="55"/>
      <c r="C19" s="55"/>
      <c r="D19" s="57"/>
      <c r="E19" s="57"/>
    </row>
    <row r="20" spans="1:16384" customHeight="1" ht="21">
      <c r="A20" s="55" t="s">
        <v>103</v>
      </c>
      <c r="B20" s="55">
        <v>420</v>
      </c>
      <c r="C20" s="55" t="s">
        <v>99</v>
      </c>
      <c r="D20" s="57"/>
      <c r="E20" s="57"/>
    </row>
    <row r="21" spans="1:16384" ht="15">
      <c r="A21" s="55" t="s">
        <v>104</v>
      </c>
      <c r="B21" s="55">
        <v>60</v>
      </c>
      <c r="C21" s="55" t="s">
        <v>99</v>
      </c>
      <c r="D21" s="57"/>
      <c r="E21" s="57"/>
    </row>
    <row r="22" spans="1:16384" ht="15">
      <c r="A22" s="55" t="s">
        <v>105</v>
      </c>
      <c r="B22" s="55">
        <v>360</v>
      </c>
      <c r="C22" s="55" t="s">
        <v>99</v>
      </c>
      <c r="D22" s="57"/>
      <c r="E22" s="57"/>
    </row>
    <row r="23" spans="1:16384" ht="15">
      <c r="A23" s="55" t="s">
        <v>106</v>
      </c>
      <c r="B23" s="55">
        <v>13</v>
      </c>
      <c r="C23" s="55" t="s">
        <v>107</v>
      </c>
      <c r="D23" s="57"/>
      <c r="E23" s="57"/>
    </row>
    <row r="24" spans="1:16384" customHeight="1" ht="15.75">
      <c r="A24" s="2"/>
      <c r="B24" s="2"/>
      <c r="C24" s="2"/>
    </row>
    <row r="25" spans="1:16384" ht="15.6">
      <c r="A25" s="64"/>
      <c r="B25" s="65" t="s">
        <v>108</v>
      </c>
      <c r="C25" s="66" t="s">
        <v>109</v>
      </c>
      <c r="D25" s="67"/>
      <c r="E25" s="67"/>
    </row>
    <row r="26" spans="1:16384" ht="15.6">
      <c r="A26" s="68" t="s">
        <v>110</v>
      </c>
      <c r="B26" s="69">
        <f>IFERROR(ROUNDDOWN(MIN(B20/B16,B22/B17),),)</f>
        <v>8</v>
      </c>
      <c r="C26" s="70">
        <f>B26*$B$14</f>
        <v>2400</v>
      </c>
      <c r="D26" s="71"/>
      <c r="E26" s="71"/>
    </row>
    <row r="27" spans="1:16384" ht="16.2">
      <c r="A27" s="72" t="s">
        <v>111</v>
      </c>
      <c r="B27" s="73">
        <f>IFERROR(ROUNDUP(B21/B17,),)</f>
        <v>2</v>
      </c>
      <c r="C27" s="74">
        <f>B27*$B$14</f>
        <v>600</v>
      </c>
      <c r="D27" s="71"/>
      <c r="E27" s="71"/>
    </row>
    <row r="28" spans="1:16384" ht="15.6">
      <c r="A28" s="55"/>
      <c r="B28" s="57"/>
      <c r="C28" s="55"/>
      <c r="D28" s="57"/>
      <c r="E28" s="57"/>
    </row>
    <row r="29" spans="1:16384" ht="17.4">
      <c r="A29" s="75" t="s">
        <v>112</v>
      </c>
      <c r="B29" s="76"/>
      <c r="C29" s="20"/>
      <c r="D29" s="62"/>
      <c r="E29" s="62"/>
    </row>
    <row r="30" spans="1:16384" ht="15.6">
      <c r="A30" s="68" t="s">
        <v>113</v>
      </c>
      <c r="B30" s="77">
        <f>IFERROR(ROUNDUP(B10/B26,),)</f>
        <v>4</v>
      </c>
      <c r="C30" s="20"/>
      <c r="D30" s="62"/>
      <c r="E30" s="62"/>
    </row>
    <row r="31" spans="1:16384" ht="16.2">
      <c r="A31" s="72" t="s">
        <v>114</v>
      </c>
      <c r="B31" s="78">
        <f>IFERROR(ROUNDUP(B30/3,),)</f>
        <v>2</v>
      </c>
      <c r="C31" s="20"/>
      <c r="D31" s="62"/>
      <c r="E31" s="62"/>
    </row>
    <row r="32" spans="1:16384" ht="13.2">
      <c r="A32" s="79"/>
      <c r="B32" s="79"/>
      <c r="C32" s="79"/>
      <c r="D32" s="9"/>
      <c r="E32" s="9"/>
    </row>
    <row r="33" spans="1:16384" ht="13.2">
      <c r="A33" s="80" t="s">
        <v>115</v>
      </c>
      <c r="B33" s="79"/>
      <c r="C33" s="79"/>
      <c r="D33" s="9"/>
      <c r="E33" s="9"/>
    </row>
    <row r="34" spans="1:16384" ht="13.2">
      <c r="A34" s="79" t="s">
        <v>116</v>
      </c>
      <c r="B34" s="2"/>
      <c r="C34" s="2"/>
    </row>
    <row r="35" spans="1:16384" ht="13.2">
      <c r="A35" s="79" t="s">
        <v>117</v>
      </c>
      <c r="B35" s="2"/>
      <c r="C35" s="2"/>
    </row>
    <row r="36" spans="1:16384" ht="13.2">
      <c r="A36" s="79" t="s">
        <v>118</v>
      </c>
      <c r="B36" s="2"/>
      <c r="C36" s="2"/>
    </row>
    <row r="37" spans="1:16384" ht="13.2"/>
    <row r="38" spans="1:16384" ht="13.2"/>
    <row r="40" spans="1:16384" ht="13.2"/>
    <row r="41" spans="1:16384" ht="13.2"/>
    <row r="43" spans="1:16384" ht="13.2"/>
    <row r="44" spans="1:16384" ht="13.2"/>
  </sheetData>
  <sheetProtection formatCells="0" formatColumns="0" formatRows="0" insertColumns="0" insertRows="0" insertHyperlinks="0" deleteColumns="0" deleteRows="0" selectLockedCells="1" sort="0" autoFilter="0" pivotTables="0" selectUnlockedCells="1"/>
  <mergeCells>
    <mergeCell ref="A36:C36"/>
    <mergeCell ref="A35:C35"/>
    <mergeCell ref="A34:C34"/>
  </mergeCells>
  <printOptions/>
  <pageMargins left="0.7" right="0.7" top="0.75" bottom="0.75" header="0.3" footer="0.3"/>
  <pageSetup blackAndWhite="0" cellComments="asDisplayed" draft="0" errors="displayed" orientation="portrait" pageOrder="downThenOver" paperSize="1" scale="90" useFirstPageNumber="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gnumeric</Application>
  <AppVersion>1.1246</AppVersion>
  <LinksUpToDate>0</LinksUpToDate>
  <ScaleCrop>0</ScaleCrop>
  <DocSecurity>0</DocSecurity>
  <HyperlinksChanged>0</HyperlinksChanged>
  <SharedDoc>0</SharedDoc>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ModifiedBy>afhic</cp:lastModifiedBy>
  <dcterms:modified xsi:type="dcterms:W3CDTF">2020-03-03T06:04:15Z</dcterms:modified>
  <dcterms:created xsi:type="dcterms:W3CDTF">2018-02-04T01:58:59Z</dcterms:created>
  <dc:creator>Andrew Hickok</dc:creator>
  <cp:lastPrinted>2018-03-30T16:26:10Z</cp:lastPrinted>
</cp:coreProperties>
</file>

<file path=docProps/custom.xml><?xml version="1.0" encoding="utf-8"?>
<Properties xmlns="http://schemas.openxmlformats.org/officeDocument/2006/custom-properties" xmlns:vt="http://schemas.openxmlformats.org/officeDocument/2006/docPropsVTypes"/>
</file>